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agnesmalkinson/Documents/GMCIP/2025 Reports/Slovakia/"/>
    </mc:Choice>
  </mc:AlternateContent>
  <xr:revisionPtr revIDLastSave="0" documentId="8_{7471211A-3779-CF46-AA6C-60CCC507419B}" xr6:coauthVersionLast="47" xr6:coauthVersionMax="47" xr10:uidLastSave="{00000000-0000-0000-0000-000000000000}"/>
  <bookViews>
    <workbookView xWindow="1300" yWindow="500" windowWidth="23440" windowHeight="15940" xr2:uid="{2F03DF05-409E-3A48-827A-91415A65CEA8}"/>
  </bookViews>
  <sheets>
    <sheet name="1. Wireless market share" sheetId="4" r:id="rId1"/>
    <sheet name="2. ISP market share" sheetId="6" r:id="rId2"/>
    <sheet name="3. Wireline market share" sheetId="5" r:id="rId3"/>
    <sheet name="4. Multichannel market share" sheetId="7" r:id="rId4"/>
    <sheet name="5. Total revenues Telecom" sheetId="1" r:id="rId5"/>
    <sheet name="6. CR4 for Telecom" sheetId="2" r:id="rId6"/>
    <sheet name="7. HHI for Telecom " sheetId="3" r:id="rId7"/>
    <sheet name="8. Broadcast TV" sheetId="8" r:id="rId8"/>
    <sheet name="9. Online Video market share" sheetId="9" r:id="rId9"/>
    <sheet name="10. Radio market share" sheetId="10" r:id="rId10"/>
    <sheet name="11. Film TV OVS market share" sheetId="11" r:id="rId11"/>
    <sheet name="12. Film exhibition market shar" sheetId="12" r:id="rId12"/>
    <sheet name="13. Newspapers market share" sheetId="13" r:id="rId13"/>
    <sheet name="14. Magazines market share" sheetId="14" r:id="rId14"/>
    <sheet name="15. Books market share" sheetId="15" r:id="rId15"/>
    <sheet name="16. Total revenues media" sheetId="16" r:id="rId16"/>
    <sheet name="17. CR4 for Media" sheetId="17" r:id="rId17"/>
    <sheet name="18. HHI for media" sheetId="18" r:id="rId18"/>
    <sheet name="19. Internet advertising" sheetId="23" r:id="rId19"/>
    <sheet name="20. Social media market share" sheetId="19" r:id="rId20"/>
    <sheet name="21. App distr. market share" sheetId="20" r:id="rId21"/>
    <sheet name="22. CR4 core internet" sheetId="21" r:id="rId22"/>
    <sheet name="23. HHI for Core internet" sheetId="22" r:id="rId23"/>
    <sheet name="24. Network media revenues" sheetId="24" r:id="rId24"/>
    <sheet name="25. HHI Network media" sheetId="25" r:id="rId25"/>
    <sheet name="26. HHI all sectors" sheetId="26" r:id="rId26"/>
    <sheet name="27. Big players" sheetId="27" r:id="rId27"/>
    <sheet name="28. Revenues all sectors" sheetId="28" r:id="rId28"/>
  </sheets>
  <definedNames>
    <definedName name="_xlnm._FilterDatabase" localSheetId="26" hidden="1">'27. Big players'!$A$2:$N$18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27" l="1"/>
  <c r="B10" i="12" a="1"/>
  <c r="B10" i="12" s="1"/>
  <c r="C10" i="12" a="1"/>
  <c r="C10" i="12" s="1"/>
  <c r="D10" i="12" a="1"/>
  <c r="D10" i="12" s="1"/>
  <c r="E10" i="12" a="1"/>
  <c r="E10" i="12" s="1"/>
  <c r="F10" i="12" a="1"/>
  <c r="F10" i="12" s="1"/>
  <c r="B11" i="12" a="1"/>
  <c r="B11" i="12" s="1"/>
  <c r="C11" i="12" a="1"/>
  <c r="C11" i="12"/>
  <c r="D11" i="12" a="1"/>
  <c r="D11" i="12" s="1"/>
  <c r="E11" i="12" a="1"/>
  <c r="E11" i="12" s="1"/>
  <c r="F11" i="12" a="1"/>
  <c r="F11" i="12" s="1"/>
  <c r="F14" i="11" a="1"/>
  <c r="F14" i="11" s="1"/>
  <c r="E14" i="11" a="1"/>
  <c r="E14" i="11" s="1"/>
  <c r="D14" i="11" a="1"/>
  <c r="D14" i="11" s="1"/>
  <c r="C14" i="11" a="1"/>
  <c r="C14" i="11" s="1"/>
  <c r="B14" i="11" a="1"/>
  <c r="B14" i="11" s="1"/>
  <c r="F13" i="11" a="1"/>
  <c r="F13" i="11" s="1"/>
  <c r="E13" i="11" a="1"/>
  <c r="E13" i="11" s="1"/>
  <c r="D13" i="11" a="1"/>
  <c r="D13" i="11" s="1"/>
  <c r="C13" i="11" a="1"/>
  <c r="C13" i="11" s="1"/>
  <c r="B13" i="11" a="1"/>
  <c r="B13" i="11" s="1"/>
  <c r="G3" i="28"/>
  <c r="G8" i="28"/>
  <c r="G19" i="28"/>
  <c r="G12" i="28"/>
  <c r="G18" i="28"/>
  <c r="G9" i="28"/>
  <c r="G15" i="28"/>
  <c r="G16" i="28"/>
  <c r="G14" i="28"/>
  <c r="G13" i="28"/>
  <c r="G11" i="28"/>
  <c r="G17" i="28"/>
  <c r="G4" i="28"/>
  <c r="G5" i="28"/>
  <c r="G7" i="28"/>
  <c r="G6" i="28"/>
  <c r="G10" i="28"/>
  <c r="B8" i="4" a="1"/>
  <c r="B8" i="4" s="1"/>
  <c r="M3" i="27"/>
  <c r="N3" i="27" s="1"/>
  <c r="M4" i="27"/>
  <c r="N4" i="27" s="1"/>
  <c r="M5" i="27"/>
  <c r="N5" i="27" s="1"/>
  <c r="M6" i="27"/>
  <c r="N6" i="27" s="1"/>
  <c r="M7" i="27"/>
  <c r="N7" i="27" s="1"/>
  <c r="M8" i="27"/>
  <c r="N8" i="27" s="1"/>
  <c r="M9" i="27"/>
  <c r="N9" i="27" s="1"/>
  <c r="M10" i="27"/>
  <c r="N10" i="27" s="1"/>
  <c r="M11" i="27"/>
  <c r="M12" i="27"/>
  <c r="N12" i="27" s="1"/>
  <c r="M13" i="27"/>
  <c r="N13" i="27" s="1"/>
  <c r="M14" i="27"/>
  <c r="N14" i="27" s="1"/>
  <c r="M15" i="27"/>
  <c r="N15" i="27" s="1"/>
  <c r="M16" i="27"/>
  <c r="N16" i="27" s="1"/>
  <c r="M17" i="27"/>
  <c r="N17" i="27" s="1"/>
  <c r="N11" i="27"/>
  <c r="C6" i="24"/>
  <c r="D6" i="24"/>
  <c r="E6" i="24"/>
  <c r="F6" i="24"/>
  <c r="B6" i="24"/>
  <c r="C8" i="23" a="1"/>
  <c r="C8" i="23" s="1"/>
  <c r="D8" i="23" a="1"/>
  <c r="D8" i="23" s="1"/>
  <c r="E8" i="23" a="1"/>
  <c r="E8" i="23" s="1"/>
  <c r="F8" i="23" a="1"/>
  <c r="F8" i="23" s="1"/>
  <c r="B8" i="23" a="1"/>
  <c r="B8" i="23" s="1"/>
  <c r="B16" i="15" a="1"/>
  <c r="B16" i="15" s="1"/>
  <c r="C7" i="23" a="1"/>
  <c r="C7" i="23"/>
  <c r="D7" i="23" a="1"/>
  <c r="D7" i="23"/>
  <c r="E7" i="23" a="1"/>
  <c r="E7" i="23" s="1"/>
  <c r="F7" i="23" a="1"/>
  <c r="F7" i="23" s="1"/>
  <c r="B7" i="23" a="1"/>
  <c r="B7" i="23" s="1"/>
  <c r="B17" i="15" a="1"/>
  <c r="B17" i="15" s="1"/>
  <c r="F9" i="19" l="1" a="1"/>
  <c r="F9" i="19" s="1"/>
  <c r="E9" i="19" a="1"/>
  <c r="E9" i="19" s="1"/>
  <c r="D9" i="19" a="1"/>
  <c r="D9" i="19" s="1"/>
  <c r="C9" i="19" a="1"/>
  <c r="C9" i="19" s="1"/>
  <c r="B9" i="19" a="1"/>
  <c r="B9" i="19" s="1"/>
  <c r="F8" i="19" a="1"/>
  <c r="F8" i="19" s="1"/>
  <c r="E8" i="19" a="1"/>
  <c r="E8" i="19" s="1"/>
  <c r="D8" i="19" a="1"/>
  <c r="D8" i="19" s="1"/>
  <c r="C8" i="19" a="1"/>
  <c r="C8" i="19" s="1"/>
  <c r="B8" i="19" a="1"/>
  <c r="B8" i="19" s="1"/>
  <c r="C5" i="20" a="1"/>
  <c r="C5" i="20" s="1"/>
  <c r="D5" i="20" a="1"/>
  <c r="D5" i="20" s="1"/>
  <c r="E5" i="20" a="1"/>
  <c r="E5" i="20"/>
  <c r="F5" i="20" a="1"/>
  <c r="F5" i="20" s="1"/>
  <c r="B5" i="20" a="1"/>
  <c r="B5" i="20" s="1"/>
  <c r="F11" i="9" a="1"/>
  <c r="F11" i="9" s="1"/>
  <c r="G12" i="16"/>
  <c r="C14" i="16"/>
  <c r="D14" i="16"/>
  <c r="E14" i="16"/>
  <c r="F14" i="16"/>
  <c r="B14" i="16"/>
  <c r="G5" i="16"/>
  <c r="G6" i="16"/>
  <c r="G7" i="16"/>
  <c r="G8" i="16"/>
  <c r="G9" i="16"/>
  <c r="G10" i="16"/>
  <c r="G11" i="16"/>
  <c r="G13" i="16"/>
  <c r="G4" i="16"/>
  <c r="G3" i="16"/>
  <c r="C17" i="15" a="1"/>
  <c r="C17" i="15" s="1"/>
  <c r="D17" i="15" a="1"/>
  <c r="D17" i="15"/>
  <c r="E17" i="15" a="1"/>
  <c r="E17" i="15" s="1"/>
  <c r="F17" i="15" a="1"/>
  <c r="F17" i="15" s="1"/>
  <c r="B12" i="14" a="1"/>
  <c r="B12" i="14" s="1"/>
  <c r="C16" i="15" a="1"/>
  <c r="C16" i="15" s="1"/>
  <c r="D16" i="15" a="1"/>
  <c r="D16" i="15" s="1"/>
  <c r="E16" i="15" a="1"/>
  <c r="E16" i="15" s="1"/>
  <c r="F16" i="15" a="1"/>
  <c r="F16" i="15" s="1"/>
  <c r="B11" i="14" a="1"/>
  <c r="B11" i="14" s="1"/>
  <c r="C12" i="14" a="1"/>
  <c r="C12" i="14" s="1"/>
  <c r="D12" i="14" a="1"/>
  <c r="D12" i="14" s="1"/>
  <c r="E12" i="14" a="1"/>
  <c r="E12" i="14" s="1"/>
  <c r="F12" i="14" a="1"/>
  <c r="F12" i="14" s="1"/>
  <c r="B12" i="13" a="1"/>
  <c r="B12" i="13" s="1"/>
  <c r="C11" i="14" a="1"/>
  <c r="C11" i="14" s="1"/>
  <c r="D11" i="14" a="1"/>
  <c r="D11" i="14" s="1"/>
  <c r="E11" i="14" a="1"/>
  <c r="E11" i="14" s="1"/>
  <c r="F11" i="14" a="1"/>
  <c r="F11" i="14" s="1"/>
  <c r="B11" i="13" a="1"/>
  <c r="B11" i="13" s="1"/>
  <c r="G7" i="13"/>
  <c r="G5" i="13"/>
  <c r="G6" i="13"/>
  <c r="G3" i="13"/>
  <c r="G4" i="13"/>
  <c r="C12" i="13" a="1"/>
  <c r="C12" i="13" s="1"/>
  <c r="D12" i="13" a="1"/>
  <c r="D12" i="13" s="1"/>
  <c r="E12" i="13" a="1"/>
  <c r="E12" i="13" s="1"/>
  <c r="F12" i="13" a="1"/>
  <c r="F12" i="13" s="1"/>
  <c r="C11" i="13" a="1"/>
  <c r="C11" i="13" s="1"/>
  <c r="D11" i="13" a="1"/>
  <c r="D11" i="13" s="1"/>
  <c r="E11" i="13" a="1"/>
  <c r="E11" i="13" s="1"/>
  <c r="F11" i="13" a="1"/>
  <c r="F11" i="13" s="1"/>
  <c r="B8" i="10" a="1"/>
  <c r="B8" i="10" s="1"/>
  <c r="B7" i="10" a="1"/>
  <c r="B7" i="10" s="1"/>
  <c r="F8" i="10" a="1"/>
  <c r="F8" i="10" s="1"/>
  <c r="C8" i="10" a="1"/>
  <c r="C8" i="10" s="1"/>
  <c r="D8" i="10" a="1"/>
  <c r="D8" i="10" s="1"/>
  <c r="E8" i="10" a="1"/>
  <c r="E8" i="10" s="1"/>
  <c r="B12" i="9" a="1"/>
  <c r="B12" i="9" s="1"/>
  <c r="C7" i="10" a="1"/>
  <c r="C7" i="10" s="1"/>
  <c r="D7" i="10" a="1"/>
  <c r="D7" i="10" s="1"/>
  <c r="E7" i="10" a="1"/>
  <c r="E7" i="10" s="1"/>
  <c r="F7" i="10" a="1"/>
  <c r="F7" i="10" s="1"/>
  <c r="B11" i="9" a="1"/>
  <c r="B11" i="9" s="1"/>
  <c r="F12" i="9" a="1"/>
  <c r="F12" i="9" s="1"/>
  <c r="E12" i="9" a="1"/>
  <c r="E12" i="9" s="1"/>
  <c r="D12" i="9" a="1"/>
  <c r="D12" i="9" s="1"/>
  <c r="C12" i="9" a="1"/>
  <c r="C12" i="9" s="1"/>
  <c r="E11" i="9" a="1"/>
  <c r="E11" i="9" s="1"/>
  <c r="D11" i="9" a="1"/>
  <c r="D11" i="9" s="1"/>
  <c r="C11" i="9" a="1"/>
  <c r="C11" i="9" s="1"/>
  <c r="B9" i="8" a="1"/>
  <c r="B9" i="8" s="1"/>
  <c r="B8" i="8" a="1"/>
  <c r="B8" i="8" s="1"/>
  <c r="C9" i="8" a="1"/>
  <c r="C9" i="8" s="1"/>
  <c r="D9" i="8" a="1"/>
  <c r="D9" i="8" s="1"/>
  <c r="E9" i="8" a="1"/>
  <c r="E9" i="8" s="1"/>
  <c r="F9" i="8" a="1"/>
  <c r="F9" i="8" s="1"/>
  <c r="B10" i="7" a="1"/>
  <c r="B10" i="7" s="1"/>
  <c r="C8" i="8" a="1"/>
  <c r="C8" i="8" s="1"/>
  <c r="D8" i="8" a="1"/>
  <c r="D8" i="8" s="1"/>
  <c r="E8" i="8" a="1"/>
  <c r="E8" i="8" s="1"/>
  <c r="F8" i="8" a="1"/>
  <c r="F8" i="8" s="1"/>
  <c r="B9" i="7" a="1"/>
  <c r="B9" i="7" s="1"/>
  <c r="F10" i="7" a="1"/>
  <c r="F10" i="7" s="1"/>
  <c r="E10" i="7" a="1"/>
  <c r="E10" i="7" s="1"/>
  <c r="D10" i="7" a="1"/>
  <c r="D10" i="7" s="1"/>
  <c r="C10" i="7" a="1"/>
  <c r="C10" i="7" s="1"/>
  <c r="F9" i="7" a="1"/>
  <c r="F9" i="7" s="1"/>
  <c r="E9" i="7" a="1"/>
  <c r="E9" i="7" s="1"/>
  <c r="D9" i="7" a="1"/>
  <c r="D9" i="7" s="1"/>
  <c r="C9" i="7" a="1"/>
  <c r="C9" i="7" s="1"/>
  <c r="F9" i="6" a="1"/>
  <c r="F9" i="6" s="1"/>
  <c r="E9" i="6" a="1"/>
  <c r="E9" i="6" s="1"/>
  <c r="D9" i="6" a="1"/>
  <c r="D9" i="6" s="1"/>
  <c r="C9" i="6" a="1"/>
  <c r="C9" i="6" s="1"/>
  <c r="B9" i="6" a="1"/>
  <c r="B9" i="6" s="1"/>
  <c r="F8" i="6" a="1"/>
  <c r="F8" i="6" s="1"/>
  <c r="E8" i="6" a="1"/>
  <c r="E8" i="6" s="1"/>
  <c r="D8" i="6" a="1"/>
  <c r="D8" i="6" s="1"/>
  <c r="C8" i="6" a="1"/>
  <c r="C8" i="6" s="1"/>
  <c r="B8" i="6" a="1"/>
  <c r="B8" i="6" s="1"/>
  <c r="F9" i="5" a="1"/>
  <c r="F9" i="5" s="1"/>
  <c r="E9" i="5" a="1"/>
  <c r="E9" i="5" s="1"/>
  <c r="D9" i="5" a="1"/>
  <c r="D9" i="5" s="1"/>
  <c r="C9" i="5" a="1"/>
  <c r="C9" i="5" s="1"/>
  <c r="B9" i="5" a="1"/>
  <c r="B9" i="5" s="1"/>
  <c r="F8" i="5" a="1"/>
  <c r="F8" i="5" s="1"/>
  <c r="E8" i="5" a="1"/>
  <c r="E8" i="5" s="1"/>
  <c r="D8" i="5" a="1"/>
  <c r="D8" i="5" s="1"/>
  <c r="C8" i="5" a="1"/>
  <c r="C8" i="5" s="1"/>
  <c r="B8" i="5" a="1"/>
  <c r="B8" i="5" s="1"/>
  <c r="F8" i="4" a="1"/>
  <c r="F8" i="4" s="1"/>
  <c r="E8" i="4" a="1"/>
  <c r="E8" i="4" s="1"/>
  <c r="D8" i="4" a="1"/>
  <c r="D8" i="4" s="1"/>
  <c r="C8" i="4" a="1"/>
  <c r="C8" i="4" s="1"/>
  <c r="F7" i="4" a="1"/>
  <c r="F7" i="4" s="1"/>
  <c r="E7" i="4" a="1"/>
  <c r="E7" i="4" s="1"/>
  <c r="D7" i="4" a="1"/>
  <c r="D7" i="4" s="1"/>
  <c r="C7" i="4" a="1"/>
  <c r="C7" i="4" s="1"/>
  <c r="B7" i="4" a="1"/>
  <c r="B7" i="4" s="1"/>
  <c r="C7" i="1"/>
  <c r="D7" i="1"/>
  <c r="E7" i="1"/>
  <c r="F7" i="1"/>
  <c r="B7" i="1"/>
  <c r="G14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<sst xmlns="http://schemas.openxmlformats.org/spreadsheetml/2006/main" count="295" uniqueCount="162">
  <si>
    <t>Wireless</t>
  </si>
  <si>
    <t>Internet access</t>
  </si>
  <si>
    <t>Wireline</t>
  </si>
  <si>
    <t>Multichannel video distribution</t>
  </si>
  <si>
    <t>Figure 5. Total revenues: Telecom and Internet Access in SK, 2019-2023 (Millions EUR)</t>
  </si>
  <si>
    <t>Slovak Telekom</t>
  </si>
  <si>
    <t>O2 Slovakia</t>
  </si>
  <si>
    <t>Orange</t>
  </si>
  <si>
    <t>4ka</t>
  </si>
  <si>
    <t>HHI</t>
  </si>
  <si>
    <t>CR4</t>
  </si>
  <si>
    <t>Others</t>
  </si>
  <si>
    <t>Digi TV</t>
  </si>
  <si>
    <t>UPC Digital</t>
  </si>
  <si>
    <t>Fiber TV</t>
  </si>
  <si>
    <t>Plustelka</t>
  </si>
  <si>
    <t>Skylink</t>
  </si>
  <si>
    <t xml:space="preserve">Figure 7. HHI: Telecom and Internet Access in SK, 2019-2023 </t>
  </si>
  <si>
    <t xml:space="preserve">Figure 6. CR4: Telecom and Internet Access in SK, 2019-2023 </t>
  </si>
  <si>
    <t>Televízia Markíza</t>
  </si>
  <si>
    <t>TV JOJ</t>
  </si>
  <si>
    <t>TA3</t>
  </si>
  <si>
    <t>Netflix</t>
  </si>
  <si>
    <t>HBO</t>
  </si>
  <si>
    <t>Voyo</t>
  </si>
  <si>
    <t>Amazon Prime Video</t>
  </si>
  <si>
    <t>Apple TV+</t>
  </si>
  <si>
    <t>Disney+</t>
  </si>
  <si>
    <t>SkyShowtime</t>
  </si>
  <si>
    <t>Expres Media</t>
  </si>
  <si>
    <t>Fun Media Group</t>
  </si>
  <si>
    <t>C43</t>
  </si>
  <si>
    <t>Cinemart</t>
  </si>
  <si>
    <t>Continental</t>
  </si>
  <si>
    <t>Film Europe</t>
  </si>
  <si>
    <t xml:space="preserve">Filmtopia </t>
  </si>
  <si>
    <t>Forum Film</t>
  </si>
  <si>
    <t>Italfilm</t>
  </si>
  <si>
    <t>Magicbox</t>
  </si>
  <si>
    <t>Saturn</t>
  </si>
  <si>
    <t>Cinema City</t>
  </si>
  <si>
    <t>Cinemax</t>
  </si>
  <si>
    <t>Ster Century Cinemas</t>
  </si>
  <si>
    <t>Mlyny Cinemas</t>
  </si>
  <si>
    <t>Kino Star</t>
  </si>
  <si>
    <t>Golden Apple Cinemas</t>
  </si>
  <si>
    <t>News and Media Holding, a.s.</t>
  </si>
  <si>
    <t>Petit Press, a.s.</t>
  </si>
  <si>
    <t>MAFRA Slovakia, a.s.</t>
  </si>
  <si>
    <t>FPD Media, a.s.</t>
  </si>
  <si>
    <t>P E R E X, a.s. / OUR MEDIA SR, a.s. (since 2021)</t>
  </si>
  <si>
    <t>N Press, s.r.o.</t>
  </si>
  <si>
    <t>ŠPORT PRESS, s.r.o.</t>
  </si>
  <si>
    <t>JAGA GROUP, s.r.o.</t>
  </si>
  <si>
    <t>STAR Production, s.r.o.</t>
  </si>
  <si>
    <t>Sportmedia, s.r.o.</t>
  </si>
  <si>
    <t>MEDIA/ST, s.r.o.</t>
  </si>
  <si>
    <t>Albatros Media Slovakia, s.r.o.</t>
  </si>
  <si>
    <t>IKAR, a.s.</t>
  </si>
  <si>
    <t>Wolters Kluwer SR, s.r.o.</t>
  </si>
  <si>
    <t>FORTUNA LIBRI, a.s.</t>
  </si>
  <si>
    <t>Slovenské pedagogické nakladateľstvo - Mladé letá, s.r.o.</t>
  </si>
  <si>
    <t>Svojtka &amp; Co., vydavateľstvo, s.r.o.</t>
  </si>
  <si>
    <t>TAKTIK vydavateľstvo, s.r.o.</t>
  </si>
  <si>
    <t>Vydavateľstvo TATRAN, spol. s r.o.</t>
  </si>
  <si>
    <t>ORBIS IN, s.r.o.</t>
  </si>
  <si>
    <t>RINGIER SLOVAKIA, a.s.</t>
  </si>
  <si>
    <t>Vydavateľstvo SLOVART, spol. s r.o.</t>
  </si>
  <si>
    <t>Broadcast TV</t>
  </si>
  <si>
    <t>Broadcast Radio</t>
  </si>
  <si>
    <t>Film TV OVS Distribution</t>
  </si>
  <si>
    <t>Film Exhibiton</t>
  </si>
  <si>
    <t>Newspapers</t>
  </si>
  <si>
    <t>Magazines</t>
  </si>
  <si>
    <t>Online News Media</t>
  </si>
  <si>
    <t>Books</t>
  </si>
  <si>
    <t>Music services</t>
  </si>
  <si>
    <t>Digital Games</t>
  </si>
  <si>
    <t>Online Video Services</t>
  </si>
  <si>
    <t>Total revenues for Online media and traditional media services , 2019-2022</t>
  </si>
  <si>
    <t>Figure 16. Online media and traditional media services total revenue in EUR, 2019-2023 (Millions. CZK)</t>
  </si>
  <si>
    <t>2019-2023</t>
  </si>
  <si>
    <t xml:space="preserve">Figure 17: CR4 Scores for  Online media and traditional media services, 2019-2023 </t>
  </si>
  <si>
    <t xml:space="preserve">Figure 18: HHI Scores for  Online media and traditional media services, 2019-2022 </t>
  </si>
  <si>
    <t>Google</t>
  </si>
  <si>
    <t>Meta</t>
  </si>
  <si>
    <t>Google Play</t>
  </si>
  <si>
    <t>App Store</t>
  </si>
  <si>
    <t>CR2</t>
  </si>
  <si>
    <t>Internet advertising</t>
  </si>
  <si>
    <t>Pinterest</t>
  </si>
  <si>
    <t>Twitter</t>
  </si>
  <si>
    <t>YouTube</t>
  </si>
  <si>
    <t>App distribution</t>
  </si>
  <si>
    <t>Mobile OS</t>
  </si>
  <si>
    <t>Search Engines-Desktop</t>
  </si>
  <si>
    <t>Search Engines-Mobile</t>
  </si>
  <si>
    <t>Search Engines</t>
  </si>
  <si>
    <t>Desktop OS</t>
  </si>
  <si>
    <t>Mobile browsers</t>
  </si>
  <si>
    <t>Social media platforms</t>
  </si>
  <si>
    <t>Desktop browsers</t>
  </si>
  <si>
    <t>Total</t>
  </si>
  <si>
    <t>Microsoft</t>
  </si>
  <si>
    <t>Figure 25. HHI Networked Media Economy in SK, 2019-2023</t>
  </si>
  <si>
    <t>Figure 26. HHI for all sectors in SK, 2019-2023</t>
  </si>
  <si>
    <t>Figure 27. Big players in SK, 2023 (Based on revenue, Millions EURO)</t>
  </si>
  <si>
    <t>ISP</t>
  </si>
  <si>
    <t>Radio</t>
  </si>
  <si>
    <t>Google (Google, YouTube)</t>
  </si>
  <si>
    <t>Meta (Facebook, Instagram)</t>
  </si>
  <si>
    <t>Canal+ group (Skylink TV)</t>
  </si>
  <si>
    <t>PPF group (O2, Televízia Markíza, Voyo)</t>
  </si>
  <si>
    <t>Slovak Telekom (Digi TV)</t>
  </si>
  <si>
    <t>Orange (Fiber TV)</t>
  </si>
  <si>
    <t>RTVS</t>
  </si>
  <si>
    <t xml:space="preserve">RTVS </t>
  </si>
  <si>
    <t>Apple (Apple Store)</t>
  </si>
  <si>
    <t>J&amp;T Group (TV JOJ)</t>
  </si>
  <si>
    <t>Agrofert group (MAFRA)</t>
  </si>
  <si>
    <t>Petit Press</t>
  </si>
  <si>
    <t>% of total revenues</t>
  </si>
  <si>
    <t>Total Revenue 2023 (Millions EURO)</t>
  </si>
  <si>
    <t>Bauer Media Group (Expres)</t>
  </si>
  <si>
    <t>CR1</t>
  </si>
  <si>
    <t>CR10</t>
  </si>
  <si>
    <t>Big tech</t>
  </si>
  <si>
    <t>Weighted HHI</t>
  </si>
  <si>
    <t>growth 2019-2023 (%)</t>
  </si>
  <si>
    <t>Revenue all sectors</t>
  </si>
  <si>
    <t xml:space="preserve">Wireless        </t>
  </si>
  <si>
    <t xml:space="preserve">Internet access        </t>
  </si>
  <si>
    <t xml:space="preserve">Wireline        </t>
  </si>
  <si>
    <t xml:space="preserve">Multichannel video distribution        </t>
  </si>
  <si>
    <t>Online media and traditional 
media services</t>
  </si>
  <si>
    <t>Networked Media 
Economy</t>
  </si>
  <si>
    <t>Telecom and Internet 
Access</t>
  </si>
  <si>
    <t>Core internet 
applications</t>
  </si>
  <si>
    <t>Telecoms &amp; internet 
access</t>
  </si>
  <si>
    <t>Online media and 
traditional media services</t>
  </si>
  <si>
    <t>Multichannel video 
distribution</t>
  </si>
  <si>
    <t>Film TV OVS 
Distribution</t>
  </si>
  <si>
    <t>Total Telecom and Internet Access Revenues</t>
  </si>
  <si>
    <t>Multichannel Video Distribution</t>
  </si>
  <si>
    <t>Figure 1. Wireless (Market Share)</t>
  </si>
  <si>
    <t>Figure 2. ISP (Market Share)</t>
  </si>
  <si>
    <t>Figure 3. Wireline (Market Share)</t>
  </si>
  <si>
    <t>Figure 4. Multichannel Video Distribution: Market share</t>
  </si>
  <si>
    <t>Figure 8. Broadcast TV: Market Share</t>
  </si>
  <si>
    <t>Figure 9. SK Online Video Services: Market Share</t>
  </si>
  <si>
    <t>Figure 10. Broadcast Radio (Market Share)</t>
  </si>
  <si>
    <t>Figure 11. Film TV OVS Distribution: Market share</t>
  </si>
  <si>
    <t>Figure 12. Film Exhibiton: Market share</t>
  </si>
  <si>
    <t>Figure 13. Newspapers (Market Share)</t>
  </si>
  <si>
    <t>Figure 14. Magazines (Market Share)</t>
  </si>
  <si>
    <t>Figure 15. Books (Market Share)</t>
  </si>
  <si>
    <t>Figure 19. Internet advertising market shares by revenue</t>
  </si>
  <si>
    <t>Figure 20. Social Media Platforms (Market Share)</t>
  </si>
  <si>
    <t>Figure 21. App distribution market shares by revenue</t>
  </si>
  <si>
    <t xml:space="preserve">Figure 22. CR4 Scores for Core internet applications in SK, 2019-2023 </t>
  </si>
  <si>
    <t xml:space="preserve">Figure 23. HHI Scores for Core internet applications in SK, 2019-2023 </t>
  </si>
  <si>
    <t>Figure 24. Networked Media Economy in CZ, 2019-2022 (Based on revenue, Millions. CZK)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</si>
</sst>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7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Arial"/>
      <family val="2"/>
    </font>
    <font>
      <sz val="11"/>
      <color theme="1"/>
      <name val="Aptos Narrow"/>
    </font>
    <font>
      <b/>
      <sz val="11"/>
      <color theme="1"/>
      <name val="Aptos Narrow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12"/>
      <color rgb="FF000000"/>
      <name val="Times New Roman"/>
      <family val="1"/>
    </font>
    <font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Aptos"/>
    </font>
    <font>
      <sz val="12"/>
      <color theme="1"/>
      <name val="Calibri"/>
      <family val="2"/>
      <charset val="238"/>
      <scheme val="minor"/>
    </font>
    <font>
      <b/>
      <sz val="11"/>
      <color theme="1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rgb="FFD0CECE"/>
      </left>
      <right style="thin">
        <color rgb="FFD0CECE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23" fillId="0" borderId="0" applyFont="0" applyFill="0" applyBorder="0" applyAlignment="0" applyProtection="0"/>
  </cellStyleXfs>
  <cellXfs count="75">
    <xf numFmtId="0" fontId="0" fillId="0" borderId="0" xfId="0"/>
    <xf numFmtId="2" fontId="0" fillId="0" borderId="0" xfId="0" applyNumberFormat="1"/>
    <xf numFmtId="0" fontId="3" fillId="0" borderId="0" xfId="0" applyFont="1"/>
    <xf numFmtId="2" fontId="4" fillId="0" borderId="0" xfId="0" applyNumberFormat="1" applyFont="1"/>
    <xf numFmtId="2" fontId="3" fillId="0" borderId="0" xfId="0" applyNumberFormat="1" applyFont="1"/>
    <xf numFmtId="0" fontId="6" fillId="0" borderId="0" xfId="0" applyFont="1"/>
    <xf numFmtId="164" fontId="3" fillId="0" borderId="0" xfId="0" applyNumberFormat="1" applyFo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11" fillId="0" borderId="0" xfId="0" applyFont="1"/>
    <xf numFmtId="2" fontId="10" fillId="0" borderId="0" xfId="0" applyNumberFormat="1" applyFont="1"/>
    <xf numFmtId="4" fontId="0" fillId="0" borderId="0" xfId="0" applyNumberFormat="1"/>
    <xf numFmtId="0" fontId="13" fillId="0" borderId="0" xfId="0" applyFont="1"/>
    <xf numFmtId="2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" fontId="14" fillId="0" borderId="0" xfId="0" applyNumberFormat="1" applyFont="1" applyAlignment="1">
      <alignment horizontal="right" vertical="center"/>
    </xf>
    <xf numFmtId="2" fontId="15" fillId="0" borderId="0" xfId="0" applyNumberFormat="1" applyFont="1"/>
    <xf numFmtId="2" fontId="14" fillId="2" borderId="1" xfId="0" applyNumberFormat="1" applyFont="1" applyFill="1" applyBorder="1" applyAlignment="1">
      <alignment horizontal="right" vertical="top"/>
    </xf>
    <xf numFmtId="2" fontId="16" fillId="0" borderId="0" xfId="0" applyNumberFormat="1" applyFont="1"/>
    <xf numFmtId="2" fontId="17" fillId="0" borderId="2" xfId="0" applyNumberFormat="1" applyFont="1" applyBorder="1"/>
    <xf numFmtId="0" fontId="15" fillId="0" borderId="0" xfId="0" applyFont="1"/>
    <xf numFmtId="4" fontId="14" fillId="0" borderId="0" xfId="0" applyNumberFormat="1" applyFont="1" applyAlignment="1">
      <alignment horizontal="right" vertical="center"/>
    </xf>
    <xf numFmtId="4" fontId="15" fillId="0" borderId="0" xfId="0" applyNumberFormat="1" applyFont="1"/>
    <xf numFmtId="4" fontId="14" fillId="2" borderId="1" xfId="0" applyNumberFormat="1" applyFont="1" applyFill="1" applyBorder="1" applyAlignment="1">
      <alignment horizontal="right" vertical="top"/>
    </xf>
    <xf numFmtId="4" fontId="0" fillId="0" borderId="1" xfId="0" applyNumberFormat="1" applyBorder="1" applyAlignment="1">
      <alignment horizontal="right"/>
    </xf>
    <xf numFmtId="4" fontId="14" fillId="2" borderId="0" xfId="0" applyNumberFormat="1" applyFont="1" applyFill="1" applyAlignment="1">
      <alignment horizontal="right" vertical="top"/>
    </xf>
    <xf numFmtId="0" fontId="14" fillId="0" borderId="0" xfId="0" applyFont="1"/>
    <xf numFmtId="0" fontId="19" fillId="0" borderId="0" xfId="0" applyFont="1"/>
    <xf numFmtId="0" fontId="2" fillId="0" borderId="0" xfId="0" applyFont="1"/>
    <xf numFmtId="165" fontId="14" fillId="0" borderId="0" xfId="0" applyNumberFormat="1" applyFont="1"/>
    <xf numFmtId="0" fontId="20" fillId="0" borderId="0" xfId="0" applyFont="1"/>
    <xf numFmtId="0" fontId="21" fillId="0" borderId="0" xfId="0" applyFont="1"/>
    <xf numFmtId="165" fontId="0" fillId="0" borderId="0" xfId="0" applyNumberFormat="1"/>
    <xf numFmtId="0" fontId="22" fillId="0" borderId="0" xfId="0" applyFont="1"/>
    <xf numFmtId="0" fontId="0" fillId="0" borderId="0" xfId="0" applyAlignment="1">
      <alignment wrapText="1"/>
    </xf>
    <xf numFmtId="10" fontId="3" fillId="0" borderId="0" xfId="0" applyNumberFormat="1" applyFont="1"/>
    <xf numFmtId="10" fontId="6" fillId="0" borderId="0" xfId="0" applyNumberFormat="1" applyFont="1"/>
    <xf numFmtId="9" fontId="3" fillId="0" borderId="0" xfId="1" applyFont="1"/>
    <xf numFmtId="9" fontId="0" fillId="0" borderId="0" xfId="1" applyFont="1"/>
    <xf numFmtId="0" fontId="5" fillId="0" borderId="0" xfId="0" applyFont="1" applyFill="1"/>
    <xf numFmtId="0" fontId="0" fillId="0" borderId="0" xfId="0" applyFill="1"/>
    <xf numFmtId="0" fontId="6" fillId="0" borderId="0" xfId="0" applyFont="1" applyFill="1"/>
    <xf numFmtId="10" fontId="6" fillId="0" borderId="0" xfId="0" applyNumberFormat="1" applyFont="1" applyFill="1"/>
    <xf numFmtId="0" fontId="7" fillId="0" borderId="0" xfId="0" applyFont="1" applyFill="1"/>
    <xf numFmtId="0" fontId="21" fillId="0" borderId="0" xfId="0" applyFont="1" applyFill="1"/>
    <xf numFmtId="0" fontId="24" fillId="0" borderId="0" xfId="0" applyFont="1" applyFill="1"/>
    <xf numFmtId="0" fontId="8" fillId="0" borderId="0" xfId="0" applyFont="1" applyFill="1"/>
    <xf numFmtId="0" fontId="9" fillId="0" borderId="0" xfId="0" applyFont="1" applyFill="1"/>
    <xf numFmtId="9" fontId="0" fillId="0" borderId="0" xfId="1" applyFont="1" applyFill="1"/>
    <xf numFmtId="0" fontId="18" fillId="0" borderId="0" xfId="0" applyFont="1" applyFill="1" applyAlignment="1">
      <alignment vertical="top" wrapText="1"/>
    </xf>
    <xf numFmtId="0" fontId="2" fillId="0" borderId="0" xfId="0" applyFont="1" applyFill="1"/>
    <xf numFmtId="0" fontId="20" fillId="0" borderId="0" xfId="0" applyFont="1" applyFill="1"/>
    <xf numFmtId="165" fontId="0" fillId="0" borderId="0" xfId="0" applyNumberFormat="1" applyFill="1"/>
    <xf numFmtId="2" fontId="0" fillId="0" borderId="0" xfId="0" applyNumberFormat="1" applyFill="1"/>
    <xf numFmtId="0" fontId="18" fillId="0" borderId="0" xfId="0" applyFont="1" applyFill="1"/>
    <xf numFmtId="0" fontId="19" fillId="0" borderId="0" xfId="0" applyFont="1" applyFill="1"/>
    <xf numFmtId="0" fontId="1" fillId="0" borderId="0" xfId="0" applyFont="1" applyFill="1"/>
    <xf numFmtId="0" fontId="25" fillId="0" borderId="0" xfId="0" applyFont="1" applyFill="1"/>
    <xf numFmtId="0" fontId="18" fillId="0" borderId="0" xfId="0" applyFont="1" applyFill="1" applyAlignment="1">
      <alignment wrapText="1"/>
    </xf>
    <xf numFmtId="2" fontId="1" fillId="0" borderId="0" xfId="0" applyNumberFormat="1" applyFont="1" applyFill="1"/>
    <xf numFmtId="0" fontId="14" fillId="0" borderId="0" xfId="0" applyFont="1" applyFill="1"/>
    <xf numFmtId="2" fontId="3" fillId="0" borderId="0" xfId="0" applyNumberFormat="1" applyFont="1" applyFill="1"/>
    <xf numFmtId="0" fontId="19" fillId="0" borderId="0" xfId="0" applyFont="1" applyFill="1" applyAlignment="1">
      <alignment wrapText="1"/>
    </xf>
    <xf numFmtId="2" fontId="6" fillId="0" borderId="0" xfId="0" applyNumberFormat="1" applyFont="1" applyFill="1"/>
    <xf numFmtId="4" fontId="26" fillId="0" borderId="0" xfId="0" applyNumberFormat="1" applyFont="1" applyFill="1"/>
    <xf numFmtId="4" fontId="21" fillId="0" borderId="0" xfId="0" applyNumberFormat="1" applyFont="1" applyFill="1"/>
    <xf numFmtId="10" fontId="21" fillId="0" borderId="0" xfId="0" applyNumberFormat="1" applyFont="1" applyFill="1"/>
    <xf numFmtId="2" fontId="4" fillId="0" borderId="0" xfId="0" applyNumberFormat="1" applyFont="1" applyFill="1"/>
    <xf numFmtId="4" fontId="4" fillId="0" borderId="0" xfId="0" applyNumberFormat="1" applyFont="1" applyFill="1"/>
    <xf numFmtId="0" fontId="12" fillId="0" borderId="0" xfId="0" applyFont="1" applyFill="1"/>
    <xf numFmtId="0" fontId="13" fillId="0" borderId="0" xfId="0" applyFont="1" applyFill="1"/>
    <xf numFmtId="165" fontId="18" fillId="0" borderId="0" xfId="0" applyNumberFormat="1" applyFont="1" applyFill="1"/>
    <xf numFmtId="165" fontId="21" fillId="0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5CA382"/>
      <color rgb="FF3E3E3F"/>
      <color rgb="FFE03C0D"/>
      <color rgb="FF2D3E80"/>
      <color rgb="FFE9C163"/>
      <color rgb="FFF15071"/>
      <color rgb="FF9DC8B4"/>
      <color rgb="FF707073"/>
      <color rgb="FFF5805E"/>
      <color rgb="FF5168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heme1">
  <a:themeElements>
    <a:clrScheme name="E3B23C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384DA0"/>
      </a:accent1>
      <a:accent2>
        <a:srgbClr val="F36036"/>
      </a:accent2>
      <a:accent3>
        <a:srgbClr val="4D4D4F"/>
      </a:accent3>
      <a:accent4>
        <a:srgbClr val="85BAA1"/>
      </a:accent4>
      <a:accent5>
        <a:srgbClr val="ED244E"/>
      </a:accent5>
      <a:accent6>
        <a:srgbClr val="E3B23C"/>
      </a:accent6>
      <a:hlink>
        <a:srgbClr val="6CCFF6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2574-B761-2849-AD28-1ACF4427E6F5}">
  <dimension ref="A1:F8"/>
  <sheetViews>
    <sheetView tabSelected="1" zoomScale="133" workbookViewId="0">
      <selection activeCell="A2" sqref="A2"/>
    </sheetView>
  </sheetViews>
  <sheetFormatPr baseColWidth="10" defaultRowHeight="16" x14ac:dyDescent="0.2"/>
  <sheetData>
    <row r="1" spans="1:6" x14ac:dyDescent="0.2">
      <c r="A1" s="41" t="s">
        <v>144</v>
      </c>
    </row>
    <row r="2" spans="1:6" x14ac:dyDescent="0.2">
      <c r="B2" s="5">
        <v>2019</v>
      </c>
      <c r="C2" s="5">
        <v>2020</v>
      </c>
      <c r="D2" s="5">
        <v>2021</v>
      </c>
      <c r="E2" s="5">
        <v>2022</v>
      </c>
      <c r="F2" s="5">
        <v>2023</v>
      </c>
    </row>
    <row r="3" spans="1:6" x14ac:dyDescent="0.2">
      <c r="A3" s="5" t="s">
        <v>5</v>
      </c>
      <c r="B3" s="37">
        <v>0.33</v>
      </c>
      <c r="C3" s="37">
        <v>0.34</v>
      </c>
      <c r="D3" s="37">
        <v>0.35</v>
      </c>
      <c r="E3" s="37">
        <v>0.35</v>
      </c>
      <c r="F3" s="37">
        <v>0.35</v>
      </c>
    </row>
    <row r="4" spans="1:6" x14ac:dyDescent="0.2">
      <c r="A4" s="5" t="s">
        <v>6</v>
      </c>
      <c r="B4" s="37">
        <v>0.26500000000000001</v>
      </c>
      <c r="C4" s="37">
        <v>0.245</v>
      </c>
      <c r="D4" s="37">
        <v>0.24</v>
      </c>
      <c r="E4" s="37">
        <v>0.24</v>
      </c>
      <c r="F4" s="37">
        <v>0.25</v>
      </c>
    </row>
    <row r="5" spans="1:6" x14ac:dyDescent="0.2">
      <c r="A5" s="5" t="s">
        <v>7</v>
      </c>
      <c r="B5" s="37">
        <v>0.37</v>
      </c>
      <c r="C5" s="37">
        <v>0.37</v>
      </c>
      <c r="D5" s="37">
        <v>0.36</v>
      </c>
      <c r="E5" s="37">
        <v>0.35</v>
      </c>
      <c r="F5" s="37">
        <v>0.35</v>
      </c>
    </row>
    <row r="6" spans="1:6" x14ac:dyDescent="0.2">
      <c r="A6" s="5" t="s">
        <v>8</v>
      </c>
      <c r="B6" s="37">
        <v>3.5000000000000003E-2</v>
      </c>
      <c r="C6" s="37">
        <v>4.4999999999999998E-2</v>
      </c>
      <c r="D6" s="37">
        <v>0.05</v>
      </c>
      <c r="E6" s="37">
        <v>0.06</v>
      </c>
      <c r="F6" s="37">
        <v>0.05</v>
      </c>
    </row>
    <row r="7" spans="1:6" x14ac:dyDescent="0.2">
      <c r="A7" t="s">
        <v>9</v>
      </c>
      <c r="B7" cm="1">
        <f t="array" ref="B7">SUM((B3:B6 * 100)^2)</f>
        <v>3172.5</v>
      </c>
      <c r="C7" cm="1">
        <f t="array" ref="C7">SUM((C3:C6 * 100)^2)</f>
        <v>3145.5</v>
      </c>
      <c r="D7" cm="1">
        <f t="array" ref="D7">SUM((D3:D6 * 100)^2)</f>
        <v>3122</v>
      </c>
      <c r="E7" cm="1">
        <f t="array" ref="E7">SUM((E3:E6 * 100)^2)</f>
        <v>3062</v>
      </c>
      <c r="F7" cm="1">
        <f t="array" ref="F7">SUM((F3:F6 * 100)^2)</f>
        <v>3100</v>
      </c>
    </row>
    <row r="8" spans="1:6" x14ac:dyDescent="0.2">
      <c r="A8" t="s">
        <v>10</v>
      </c>
      <c r="B8" cm="1">
        <f t="array" ref="B8">SUM((B3:B6 * 100))</f>
        <v>100</v>
      </c>
      <c r="C8" cm="1">
        <f t="array" ref="C8">SUM((C3:C6 * 100))</f>
        <v>100</v>
      </c>
      <c r="D8" cm="1">
        <f t="array" ref="D8">SUM((D3:D6 * 100))</f>
        <v>100</v>
      </c>
      <c r="E8" cm="1">
        <f t="array" ref="E8">SUM((E3:E6 * 100))</f>
        <v>100</v>
      </c>
      <c r="F8" cm="1">
        <f t="array" ref="F8">SUM((F3:F6 * 100))</f>
        <v>100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027F1-C529-0947-B5A2-8D1C21F75609}">
  <dimension ref="A1:F8"/>
  <sheetViews>
    <sheetView zoomScale="125" workbookViewId="0">
      <selection activeCell="A4" sqref="A4"/>
    </sheetView>
  </sheetViews>
  <sheetFormatPr baseColWidth="10" defaultRowHeight="16" x14ac:dyDescent="0.2"/>
  <cols>
    <col min="1" max="1" width="33.5" customWidth="1"/>
  </cols>
  <sheetData>
    <row r="1" spans="1:6" x14ac:dyDescent="0.2">
      <c r="A1" s="45" t="s">
        <v>150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29</v>
      </c>
      <c r="B3" s="40">
        <v>0.219</v>
      </c>
      <c r="C3" s="40">
        <v>0.22700000000000001</v>
      </c>
      <c r="D3" s="40">
        <v>0.26300000000000001</v>
      </c>
      <c r="E3" s="40">
        <v>0.27200000000000002</v>
      </c>
      <c r="F3" s="40">
        <v>0.27400000000000002</v>
      </c>
    </row>
    <row r="4" spans="1:6" x14ac:dyDescent="0.2">
      <c r="A4" t="s">
        <v>30</v>
      </c>
      <c r="B4" s="40">
        <v>9.9000000000000005E-2</v>
      </c>
      <c r="C4" s="40">
        <v>8.8999999999999996E-2</v>
      </c>
      <c r="D4" s="40">
        <v>0.108</v>
      </c>
      <c r="E4" s="40">
        <v>0.112</v>
      </c>
      <c r="F4" s="40">
        <v>0.13800000000000001</v>
      </c>
    </row>
    <row r="5" spans="1:6" x14ac:dyDescent="0.2">
      <c r="A5" s="35" t="s">
        <v>115</v>
      </c>
      <c r="B5" s="40">
        <v>0.57499999999999996</v>
      </c>
      <c r="C5" s="40">
        <v>0.56999999999999995</v>
      </c>
      <c r="D5" s="40">
        <v>0.6</v>
      </c>
      <c r="E5" s="40">
        <v>0.54500000000000004</v>
      </c>
      <c r="F5" s="40">
        <v>0.51500000000000001</v>
      </c>
    </row>
    <row r="6" spans="1:6" x14ac:dyDescent="0.2">
      <c r="A6" t="s">
        <v>11</v>
      </c>
      <c r="B6" s="40">
        <v>0.107</v>
      </c>
      <c r="C6" s="40">
        <v>0.114</v>
      </c>
      <c r="D6" s="40">
        <v>2.9000000000000001E-2</v>
      </c>
      <c r="E6" s="40">
        <v>7.0999999999999994E-2</v>
      </c>
      <c r="F6" s="40">
        <v>9.4E-2</v>
      </c>
    </row>
    <row r="7" spans="1:6" x14ac:dyDescent="0.2">
      <c r="A7" t="s">
        <v>9</v>
      </c>
      <c r="B7" cm="1">
        <f t="array" ref="B7">SUM((B3:B5 * 100)^2)</f>
        <v>3883.869999999999</v>
      </c>
      <c r="C7" cm="1">
        <f t="array" ref="C7">SUM((C3:C5 * 100)^2)</f>
        <v>3843.4999999999991</v>
      </c>
      <c r="D7" cm="1">
        <f t="array" ref="D7">SUM((D3:D5 * 100)^2)</f>
        <v>4408.33</v>
      </c>
      <c r="E7" cm="1">
        <f t="array" ref="E7">SUM((E3:E5 * 100)^2)</f>
        <v>3835.5300000000011</v>
      </c>
      <c r="F7" cm="1">
        <f t="array" ref="F7">SUM((F3:F5 * 100)^2)</f>
        <v>3593.4500000000003</v>
      </c>
    </row>
    <row r="8" spans="1:6" x14ac:dyDescent="0.2">
      <c r="A8" t="s">
        <v>31</v>
      </c>
      <c r="B8" cm="1">
        <f t="array" ref="B8">SUM((B3:B5 * 100))</f>
        <v>89.299999999999983</v>
      </c>
      <c r="C8" cm="1">
        <f t="array" ref="C8">SUM((C3:C5 * 100))</f>
        <v>88.6</v>
      </c>
      <c r="D8" cm="1">
        <f t="array" ref="D8">SUM((D3:D5 * 100))</f>
        <v>97.1</v>
      </c>
      <c r="E8" cm="1">
        <f t="array" ref="E8">SUM((E3:E5 * 100))</f>
        <v>92.9</v>
      </c>
      <c r="F8" cm="1">
        <f t="array" ref="F8">SUM((F3:F5 * 100))</f>
        <v>92.7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E9F48-F17D-F046-A56C-A3D86D78C999}">
  <dimension ref="A1:N14"/>
  <sheetViews>
    <sheetView workbookViewId="0">
      <selection activeCell="A2" sqref="A2"/>
    </sheetView>
  </sheetViews>
  <sheetFormatPr baseColWidth="10" defaultRowHeight="16" x14ac:dyDescent="0.2"/>
  <sheetData>
    <row r="1" spans="1:14" x14ac:dyDescent="0.2">
      <c r="A1" s="49" t="s">
        <v>151</v>
      </c>
      <c r="B1" s="7"/>
      <c r="C1" s="7"/>
      <c r="D1" s="8"/>
      <c r="E1" s="8"/>
      <c r="F1" s="8"/>
    </row>
    <row r="2" spans="1:14" x14ac:dyDescent="0.2">
      <c r="A2" s="8"/>
      <c r="B2" s="8">
        <v>2019</v>
      </c>
      <c r="C2" s="8">
        <v>2020</v>
      </c>
      <c r="D2" s="8">
        <v>2021</v>
      </c>
      <c r="E2" s="8">
        <v>2022</v>
      </c>
      <c r="F2" s="8">
        <v>2023</v>
      </c>
    </row>
    <row r="3" spans="1:14" x14ac:dyDescent="0.2">
      <c r="A3" s="9"/>
      <c r="B3" s="10">
        <v>8.3000000000000004E-2</v>
      </c>
      <c r="C3" s="10">
        <v>0.122</v>
      </c>
      <c r="D3" s="10">
        <v>9.6000000000000002E-2</v>
      </c>
      <c r="E3" s="10">
        <v>7.3999999999999996E-2</v>
      </c>
      <c r="F3" s="10">
        <v>0.123</v>
      </c>
    </row>
    <row r="4" spans="1:14" x14ac:dyDescent="0.2">
      <c r="A4" s="9" t="s">
        <v>32</v>
      </c>
      <c r="B4" s="10">
        <v>0.188</v>
      </c>
      <c r="C4" s="10">
        <v>0.26100000000000001</v>
      </c>
      <c r="D4" s="10">
        <v>0.27400000000000002</v>
      </c>
      <c r="E4" s="10">
        <v>0.41799999999999998</v>
      </c>
      <c r="F4" s="10">
        <v>0.36</v>
      </c>
    </row>
    <row r="5" spans="1:14" x14ac:dyDescent="0.2">
      <c r="A5" s="9" t="s">
        <v>33</v>
      </c>
      <c r="B5" s="10">
        <v>0.28100000000000003</v>
      </c>
      <c r="C5" s="10">
        <v>0.28100000000000003</v>
      </c>
      <c r="D5" s="10">
        <v>0.30099999999999999</v>
      </c>
      <c r="E5" s="10">
        <v>0.246</v>
      </c>
      <c r="F5" s="10">
        <v>0.254</v>
      </c>
    </row>
    <row r="6" spans="1:14" x14ac:dyDescent="0.2">
      <c r="A6" s="9" t="s">
        <v>34</v>
      </c>
      <c r="B6" s="10">
        <v>6.6000000000000003E-2</v>
      </c>
      <c r="C6" s="10">
        <v>0.109</v>
      </c>
      <c r="D6" s="10">
        <v>0.107</v>
      </c>
      <c r="E6" s="10">
        <v>7.5999999999999998E-2</v>
      </c>
      <c r="F6" s="10">
        <v>6.8000000000000005E-2</v>
      </c>
    </row>
    <row r="7" spans="1:14" x14ac:dyDescent="0.2">
      <c r="A7" s="9" t="s">
        <v>35</v>
      </c>
      <c r="B7" s="10">
        <v>0</v>
      </c>
      <c r="C7" s="10">
        <v>1.0999999999999999E-2</v>
      </c>
      <c r="D7" s="10">
        <v>1.0999999999999999E-2</v>
      </c>
      <c r="E7" s="10">
        <v>0</v>
      </c>
      <c r="F7" s="10">
        <v>0</v>
      </c>
    </row>
    <row r="8" spans="1:14" x14ac:dyDescent="0.2">
      <c r="A8" s="9" t="s">
        <v>36</v>
      </c>
      <c r="B8" s="10">
        <v>0.08</v>
      </c>
      <c r="C8" s="10">
        <v>3.7999999999999999E-2</v>
      </c>
      <c r="D8" s="10">
        <v>4.8000000000000001E-2</v>
      </c>
      <c r="E8" s="10">
        <v>3.4000000000000002E-2</v>
      </c>
      <c r="F8" s="10">
        <v>4.2000000000000003E-2</v>
      </c>
    </row>
    <row r="9" spans="1:14" x14ac:dyDescent="0.2">
      <c r="A9" s="9" t="s">
        <v>37</v>
      </c>
      <c r="B9" s="10">
        <v>6.7000000000000004E-2</v>
      </c>
      <c r="C9" s="10">
        <v>4.7E-2</v>
      </c>
      <c r="D9" s="10">
        <v>6.0999999999999999E-2</v>
      </c>
      <c r="E9" s="10">
        <v>5.5E-2</v>
      </c>
      <c r="F9" s="10">
        <v>5.3999999999999999E-2</v>
      </c>
    </row>
    <row r="10" spans="1:14" x14ac:dyDescent="0.2">
      <c r="A10" s="9" t="s">
        <v>38</v>
      </c>
      <c r="B10" s="10">
        <v>7.5999999999999998E-2</v>
      </c>
      <c r="C10" s="10">
        <v>0.113</v>
      </c>
      <c r="D10" s="10">
        <v>9.2999999999999999E-2</v>
      </c>
      <c r="E10" s="10">
        <v>6.9000000000000006E-2</v>
      </c>
      <c r="F10" s="10">
        <v>6.5000000000000002E-2</v>
      </c>
      <c r="J10" s="34"/>
      <c r="K10" s="34"/>
      <c r="L10" s="34"/>
      <c r="M10" s="34"/>
      <c r="N10" s="34"/>
    </row>
    <row r="11" spans="1:14" x14ac:dyDescent="0.2">
      <c r="A11" s="9" t="s">
        <v>39</v>
      </c>
      <c r="B11" s="10">
        <v>0.13900000000000001</v>
      </c>
      <c r="C11" s="10">
        <v>1.2E-2</v>
      </c>
      <c r="D11" s="10">
        <v>0</v>
      </c>
      <c r="E11" s="10">
        <v>0</v>
      </c>
      <c r="F11" s="10">
        <v>0</v>
      </c>
    </row>
    <row r="12" spans="1:14" x14ac:dyDescent="0.2">
      <c r="A12" s="8" t="s">
        <v>11</v>
      </c>
      <c r="B12" s="10">
        <v>1.9E-2</v>
      </c>
      <c r="C12" s="10">
        <v>6.0000000000000001E-3</v>
      </c>
      <c r="D12" s="10">
        <v>8.0000000000000002E-3</v>
      </c>
      <c r="E12" s="10">
        <v>2.8000000000000001E-2</v>
      </c>
      <c r="F12" s="10">
        <v>3.2000000000000001E-2</v>
      </c>
    </row>
    <row r="13" spans="1:14" x14ac:dyDescent="0.2">
      <c r="A13" s="9" t="s">
        <v>9</v>
      </c>
      <c r="B13" cm="1">
        <f t="array" ref="B13">SUM((B3:B11 * 100)^2)</f>
        <v>1615.3600000000001</v>
      </c>
      <c r="C13" cm="1">
        <f t="array" ref="C13">SUM((C3:C11 * 100)^2)</f>
        <v>1905.3400000000001</v>
      </c>
      <c r="D13" cm="1">
        <f t="array" ref="D13">SUM((D3:D11 * 100)^2)</f>
        <v>2011.37</v>
      </c>
      <c r="E13" cm="1">
        <f t="array" ref="E13">SUM((E3:E11 * 100)^2)</f>
        <v>2554.34</v>
      </c>
      <c r="F13" cm="1">
        <f t="array" ref="F13">SUM((F3:F11 * 100)^2)</f>
        <v>2227.7399999999993</v>
      </c>
    </row>
    <row r="14" spans="1:14" x14ac:dyDescent="0.2">
      <c r="A14" s="9" t="s">
        <v>10</v>
      </c>
      <c r="B14" cm="1">
        <f t="array" ref="B14">SUM((B3:B6 * 100))</f>
        <v>61.800000000000004</v>
      </c>
      <c r="C14" cm="1">
        <f t="array" ref="C14">SUM((C3:C6 * 100))</f>
        <v>77.300000000000011</v>
      </c>
      <c r="D14" cm="1">
        <f t="array" ref="D14">SUM((D3:D6 * 100))</f>
        <v>77.8</v>
      </c>
      <c r="E14" cm="1">
        <f t="array" ref="E14">SUM((E3:E6 * 100))</f>
        <v>81.399999999999991</v>
      </c>
      <c r="F14" cm="1">
        <f t="array" ref="F14">SUM((F3:F6 * 100))</f>
        <v>80.499999999999986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DB7F7-D447-A74D-AAF6-153E32AF579E}">
  <dimension ref="A1:M14"/>
  <sheetViews>
    <sheetView zoomScale="110" zoomScaleNormal="110" workbookViewId="0">
      <selection activeCell="A2" sqref="A2"/>
    </sheetView>
  </sheetViews>
  <sheetFormatPr baseColWidth="10" defaultRowHeight="16" x14ac:dyDescent="0.2"/>
  <sheetData>
    <row r="1" spans="1:13" x14ac:dyDescent="0.2">
      <c r="A1" s="45" t="s">
        <v>152</v>
      </c>
    </row>
    <row r="2" spans="1:13" x14ac:dyDescent="0.2">
      <c r="B2" s="5">
        <v>2019</v>
      </c>
      <c r="C2" s="5">
        <v>2020</v>
      </c>
      <c r="D2" s="5">
        <v>2021</v>
      </c>
      <c r="E2" s="5">
        <v>2022</v>
      </c>
      <c r="F2" s="5">
        <v>2023</v>
      </c>
    </row>
    <row r="3" spans="1:13" x14ac:dyDescent="0.2">
      <c r="A3" s="5" t="s">
        <v>40</v>
      </c>
      <c r="B3" s="6">
        <v>0.20799999999999999</v>
      </c>
      <c r="C3" s="6">
        <v>0.17899999999999999</v>
      </c>
      <c r="D3" s="6">
        <v>0.19500000000000001</v>
      </c>
      <c r="E3" s="6">
        <v>0.17399999999999999</v>
      </c>
      <c r="F3" s="6">
        <v>0.183</v>
      </c>
    </row>
    <row r="4" spans="1:13" x14ac:dyDescent="0.2">
      <c r="A4" s="5" t="s">
        <v>41</v>
      </c>
      <c r="B4" s="2">
        <v>0.33900000000000002</v>
      </c>
      <c r="C4" s="2">
        <v>0.36199999999999999</v>
      </c>
      <c r="D4" s="2">
        <v>0.35199999999999998</v>
      </c>
      <c r="E4" s="2">
        <v>0.39100000000000001</v>
      </c>
      <c r="F4" s="2">
        <v>0.35399999999999998</v>
      </c>
    </row>
    <row r="5" spans="1:13" x14ac:dyDescent="0.2">
      <c r="A5" s="5" t="s">
        <v>42</v>
      </c>
      <c r="B5" s="2">
        <v>5.2999999999999999E-2</v>
      </c>
      <c r="C5" s="2">
        <v>6.5000000000000002E-2</v>
      </c>
      <c r="D5" s="2">
        <v>5.6000000000000001E-2</v>
      </c>
      <c r="E5" s="2">
        <v>5.3999999999999999E-2</v>
      </c>
      <c r="F5" s="2">
        <v>5.3999999999999999E-2</v>
      </c>
    </row>
    <row r="6" spans="1:13" x14ac:dyDescent="0.2">
      <c r="A6" s="5" t="s">
        <v>43</v>
      </c>
      <c r="B6" s="2">
        <v>3.3000000000000002E-2</v>
      </c>
      <c r="C6" s="2">
        <v>3.1E-2</v>
      </c>
      <c r="D6" s="2">
        <v>3.2000000000000001E-2</v>
      </c>
      <c r="E6" s="2">
        <v>3.1E-2</v>
      </c>
      <c r="F6" s="2">
        <v>3.5000000000000003E-2</v>
      </c>
    </row>
    <row r="7" spans="1:13" x14ac:dyDescent="0.2">
      <c r="A7" s="5" t="s">
        <v>44</v>
      </c>
      <c r="B7" s="2">
        <v>0.03</v>
      </c>
      <c r="C7" s="2">
        <v>3.2000000000000001E-2</v>
      </c>
      <c r="D7" s="2">
        <v>2.9000000000000001E-2</v>
      </c>
      <c r="E7" s="2">
        <v>2.7E-2</v>
      </c>
      <c r="F7" s="2">
        <v>3.1E-2</v>
      </c>
    </row>
    <row r="8" spans="1:13" x14ac:dyDescent="0.2">
      <c r="A8" s="5" t="s">
        <v>45</v>
      </c>
      <c r="B8" s="2">
        <v>1.6E-2</v>
      </c>
      <c r="C8" s="2">
        <v>2.1999999999999999E-2</v>
      </c>
      <c r="D8" s="2">
        <v>1.7000000000000001E-2</v>
      </c>
      <c r="E8" s="2">
        <v>1.4999999999999999E-2</v>
      </c>
      <c r="F8" s="2">
        <v>1.7000000000000001E-2</v>
      </c>
    </row>
    <row r="9" spans="1:13" x14ac:dyDescent="0.2">
      <c r="A9" s="5" t="s">
        <v>11</v>
      </c>
      <c r="B9" s="2">
        <v>0.32100000000000001</v>
      </c>
      <c r="C9" s="2">
        <v>0.308</v>
      </c>
      <c r="D9" s="2">
        <v>0.32</v>
      </c>
      <c r="E9" s="2">
        <v>0.307</v>
      </c>
      <c r="F9" s="2">
        <v>0.32700000000000001</v>
      </c>
    </row>
    <row r="10" spans="1:13" x14ac:dyDescent="0.2">
      <c r="A10" s="5" t="s">
        <v>9</v>
      </c>
      <c r="B10" cm="1">
        <f t="array" ref="B10">SUM((B3:B8 * 100)^2)</f>
        <v>1632.3900000000006</v>
      </c>
      <c r="C10" cm="1">
        <f t="array" ref="C10">SUM((C3:C8 * 100)^2)</f>
        <v>1697.7899999999993</v>
      </c>
      <c r="D10" cm="1">
        <f t="array" ref="D10">SUM((D3:D8 * 100)^2)</f>
        <v>1672.1899999999998</v>
      </c>
      <c r="E10" cm="1">
        <f t="array" ref="E10">SUM((E3:E8 * 100)^2)</f>
        <v>1879.88</v>
      </c>
      <c r="F10" cm="1">
        <f t="array" ref="F10">SUM((F3:F8 * 100)^2)</f>
        <v>1641.96</v>
      </c>
    </row>
    <row r="11" spans="1:13" x14ac:dyDescent="0.2">
      <c r="A11" s="5" t="s">
        <v>10</v>
      </c>
      <c r="B11" cm="1">
        <f t="array" ref="B11">SUM((B3:B6 * 100))</f>
        <v>63.3</v>
      </c>
      <c r="C11" cm="1">
        <f t="array" ref="C11">SUM((C3:C6 * 100))</f>
        <v>63.699999999999996</v>
      </c>
      <c r="D11" cm="1">
        <f t="array" ref="D11">SUM((D3:D6 * 100))</f>
        <v>63.5</v>
      </c>
      <c r="E11" cm="1">
        <f t="array" ref="E11">SUM((E3:E6 * 100))</f>
        <v>65</v>
      </c>
      <c r="F11" cm="1">
        <f t="array" ref="F11">SUM((F3:F6 * 100))</f>
        <v>62.6</v>
      </c>
    </row>
    <row r="14" spans="1:13" x14ac:dyDescent="0.2">
      <c r="I14" s="34"/>
      <c r="J14" s="34"/>
      <c r="K14" s="34"/>
      <c r="L14" s="34"/>
      <c r="M14" s="34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94C97-1A50-0640-8F5C-A9CAC3B5556B}">
  <dimension ref="A1:G12"/>
  <sheetViews>
    <sheetView workbookViewId="0">
      <selection activeCell="B8" sqref="B8"/>
    </sheetView>
  </sheetViews>
  <sheetFormatPr baseColWidth="10" defaultRowHeight="16" x14ac:dyDescent="0.2"/>
  <cols>
    <col min="1" max="1" width="30.6640625" customWidth="1"/>
  </cols>
  <sheetData>
    <row r="1" spans="1:7" x14ac:dyDescent="0.2">
      <c r="A1" s="45" t="s">
        <v>153</v>
      </c>
    </row>
    <row r="2" spans="1:7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7" x14ac:dyDescent="0.2">
      <c r="A3" t="s">
        <v>46</v>
      </c>
      <c r="B3">
        <v>0.28199999999999997</v>
      </c>
      <c r="C3">
        <v>0.28299999999999997</v>
      </c>
      <c r="D3">
        <v>0.28000000000000003</v>
      </c>
      <c r="E3">
        <v>0.26100000000000001</v>
      </c>
      <c r="F3">
        <v>0.28599999999999998</v>
      </c>
      <c r="G3">
        <f>AVERAGE(B3:F3)</f>
        <v>0.27839999999999998</v>
      </c>
    </row>
    <row r="4" spans="1:7" x14ac:dyDescent="0.2">
      <c r="A4" t="s">
        <v>47</v>
      </c>
      <c r="B4">
        <v>0.182</v>
      </c>
      <c r="C4">
        <v>0.17199999999999999</v>
      </c>
      <c r="D4">
        <v>0.16600000000000001</v>
      </c>
      <c r="E4">
        <v>0.17599999999999999</v>
      </c>
      <c r="F4">
        <v>0.17199999999999999</v>
      </c>
      <c r="G4">
        <f>AVERAGE(B4:F4)</f>
        <v>0.17359999999999998</v>
      </c>
    </row>
    <row r="5" spans="1:7" x14ac:dyDescent="0.2">
      <c r="A5" t="s">
        <v>48</v>
      </c>
      <c r="B5">
        <v>6.8000000000000005E-2</v>
      </c>
      <c r="C5">
        <v>0.13500000000000001</v>
      </c>
      <c r="D5">
        <v>0.13600000000000001</v>
      </c>
      <c r="E5">
        <v>0.13800000000000001</v>
      </c>
      <c r="F5">
        <v>0.14099999999999999</v>
      </c>
      <c r="G5">
        <f t="shared" ref="G5:G6" si="0">AVERAGE(B5:F5)</f>
        <v>0.1236</v>
      </c>
    </row>
    <row r="6" spans="1:7" x14ac:dyDescent="0.2">
      <c r="A6" t="s">
        <v>49</v>
      </c>
      <c r="B6">
        <v>0.12</v>
      </c>
      <c r="C6">
        <v>0.127</v>
      </c>
      <c r="D6">
        <v>9.0999999999999998E-2</v>
      </c>
      <c r="E6">
        <v>9.9000000000000005E-2</v>
      </c>
      <c r="F6">
        <v>0.111</v>
      </c>
      <c r="G6">
        <f t="shared" si="0"/>
        <v>0.10959999999999999</v>
      </c>
    </row>
    <row r="7" spans="1:7" x14ac:dyDescent="0.2">
      <c r="A7" t="s">
        <v>50</v>
      </c>
      <c r="B7">
        <v>6.8000000000000005E-2</v>
      </c>
      <c r="C7">
        <v>7.4999999999999997E-2</v>
      </c>
      <c r="D7">
        <v>6.7000000000000004E-2</v>
      </c>
      <c r="E7">
        <v>8.3000000000000004E-2</v>
      </c>
      <c r="F7">
        <v>8.1000000000000003E-2</v>
      </c>
      <c r="G7">
        <f>AVERAGE(B7:F7)</f>
        <v>7.4800000000000005E-2</v>
      </c>
    </row>
    <row r="8" spans="1:7" x14ac:dyDescent="0.2">
      <c r="A8" t="s">
        <v>51</v>
      </c>
      <c r="B8">
        <v>3.7999999999999999E-2</v>
      </c>
      <c r="C8">
        <v>5.8000000000000003E-2</v>
      </c>
      <c r="D8">
        <v>0.05</v>
      </c>
      <c r="E8">
        <v>6.5000000000000002E-2</v>
      </c>
      <c r="F8">
        <v>6.8000000000000005E-2</v>
      </c>
    </row>
    <row r="9" spans="1:7" x14ac:dyDescent="0.2">
      <c r="A9" t="s">
        <v>52</v>
      </c>
      <c r="B9">
        <v>3.2000000000000001E-2</v>
      </c>
      <c r="C9">
        <v>0.03</v>
      </c>
      <c r="D9">
        <v>2.9000000000000001E-2</v>
      </c>
      <c r="E9">
        <v>2.8000000000000001E-2</v>
      </c>
      <c r="F9">
        <v>0.03</v>
      </c>
    </row>
    <row r="10" spans="1:7" x14ac:dyDescent="0.2">
      <c r="A10" t="s">
        <v>11</v>
      </c>
      <c r="B10">
        <v>0.111</v>
      </c>
      <c r="C10">
        <v>0.11700000000000001</v>
      </c>
      <c r="D10">
        <v>0.17699999999999999</v>
      </c>
      <c r="E10">
        <v>0.14599999999999999</v>
      </c>
      <c r="F10">
        <v>0.108</v>
      </c>
    </row>
    <row r="11" spans="1:7" x14ac:dyDescent="0.2">
      <c r="A11" t="s">
        <v>9</v>
      </c>
      <c r="B11" cm="1">
        <f t="array" ref="B11">SUM((B3:B9 * 100)^2)</f>
        <v>1387.6399999999999</v>
      </c>
      <c r="C11" cm="1">
        <f t="array" ref="C11">SUM((C3:C9 * 100)^2)</f>
        <v>1539.1599999999999</v>
      </c>
      <c r="D11" cm="1">
        <f t="array" ref="D11">SUM((D3:D9 * 100)^2)</f>
        <v>1405.6300000000006</v>
      </c>
      <c r="E11" cm="1">
        <f t="array" ref="E11">SUM((E3:E9 * 100)^2)</f>
        <v>1398.4</v>
      </c>
      <c r="F11" cm="1">
        <f t="array" ref="F11">SUM((F3:F9 * 100)^2)</f>
        <v>1556.6699999999998</v>
      </c>
    </row>
    <row r="12" spans="1:7" x14ac:dyDescent="0.2">
      <c r="A12" t="s">
        <v>10</v>
      </c>
      <c r="B12" cm="1">
        <f t="array" ref="B12">SUM((B3:B6 * 100))</f>
        <v>65.199999999999989</v>
      </c>
      <c r="C12" cm="1">
        <f t="array" ref="C12">SUM((C3:C6 * 100))</f>
        <v>71.7</v>
      </c>
      <c r="D12" cm="1">
        <f t="array" ref="D12">SUM((D3:D6 * 100))</f>
        <v>67.300000000000011</v>
      </c>
      <c r="E12" cm="1">
        <f t="array" ref="E12">SUM((E3:E6 * 100))</f>
        <v>67.400000000000006</v>
      </c>
      <c r="F12" cm="1">
        <f t="array" ref="F12">SUM((F3:F6 * 100))</f>
        <v>70.999999999999986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F6C51-E385-284F-AA2B-B1177503C75D}">
  <dimension ref="A1:F12"/>
  <sheetViews>
    <sheetView workbookViewId="0">
      <selection activeCell="A2" sqref="A2"/>
    </sheetView>
  </sheetViews>
  <sheetFormatPr baseColWidth="10" defaultRowHeight="16" x14ac:dyDescent="0.2"/>
  <sheetData>
    <row r="1" spans="1:6" x14ac:dyDescent="0.2">
      <c r="A1" s="45" t="s">
        <v>154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46</v>
      </c>
      <c r="B3">
        <v>0.316</v>
      </c>
      <c r="C3">
        <v>0.33200000000000002</v>
      </c>
      <c r="D3">
        <v>0.33400000000000002</v>
      </c>
      <c r="E3">
        <v>0.314</v>
      </c>
      <c r="F3">
        <v>0.33500000000000002</v>
      </c>
    </row>
    <row r="4" spans="1:6" x14ac:dyDescent="0.2">
      <c r="A4" t="s">
        <v>47</v>
      </c>
      <c r="B4">
        <v>0.20300000000000001</v>
      </c>
      <c r="C4">
        <v>0.20200000000000001</v>
      </c>
      <c r="D4">
        <v>0.19800000000000001</v>
      </c>
      <c r="E4">
        <v>0.21199999999999999</v>
      </c>
      <c r="F4">
        <v>0.20200000000000001</v>
      </c>
    </row>
    <row r="5" spans="1:6" x14ac:dyDescent="0.2">
      <c r="A5" t="s">
        <v>48</v>
      </c>
      <c r="B5">
        <v>7.5999999999999998E-2</v>
      </c>
      <c r="C5">
        <v>0.158</v>
      </c>
      <c r="D5">
        <v>0.16200000000000001</v>
      </c>
      <c r="E5">
        <v>0.16600000000000001</v>
      </c>
      <c r="F5">
        <v>0.16600000000000001</v>
      </c>
    </row>
    <row r="6" spans="1:6" x14ac:dyDescent="0.2">
      <c r="A6" t="s">
        <v>54</v>
      </c>
      <c r="B6">
        <v>0.06</v>
      </c>
      <c r="C6">
        <v>5.3999999999999999E-2</v>
      </c>
      <c r="D6">
        <v>0.05</v>
      </c>
      <c r="E6">
        <v>4.7E-2</v>
      </c>
      <c r="F6">
        <v>4.9000000000000002E-2</v>
      </c>
    </row>
    <row r="7" spans="1:6" x14ac:dyDescent="0.2">
      <c r="A7" t="s">
        <v>55</v>
      </c>
      <c r="B7">
        <v>4.3999999999999997E-2</v>
      </c>
      <c r="C7">
        <v>3.5999999999999997E-2</v>
      </c>
      <c r="D7">
        <v>4.1000000000000002E-2</v>
      </c>
      <c r="E7">
        <v>4.3999999999999997E-2</v>
      </c>
      <c r="F7">
        <v>4.4999999999999998E-2</v>
      </c>
    </row>
    <row r="8" spans="1:6" x14ac:dyDescent="0.2">
      <c r="A8" t="s">
        <v>56</v>
      </c>
      <c r="B8">
        <v>3.1E-2</v>
      </c>
      <c r="C8">
        <v>2.5999999999999999E-2</v>
      </c>
      <c r="D8">
        <v>2.8000000000000001E-2</v>
      </c>
      <c r="E8">
        <v>3.1E-2</v>
      </c>
      <c r="F8">
        <v>2.9000000000000001E-2</v>
      </c>
    </row>
    <row r="9" spans="1:6" x14ac:dyDescent="0.2">
      <c r="A9" t="s">
        <v>53</v>
      </c>
      <c r="B9">
        <v>2.1999999999999999E-2</v>
      </c>
      <c r="C9">
        <v>2.5000000000000001E-2</v>
      </c>
      <c r="D9">
        <v>2.1000000000000001E-2</v>
      </c>
      <c r="E9">
        <v>2.1000000000000001E-2</v>
      </c>
      <c r="F9">
        <v>2.3E-2</v>
      </c>
    </row>
    <row r="10" spans="1:6" x14ac:dyDescent="0.2">
      <c r="A10" t="s">
        <v>11</v>
      </c>
      <c r="B10">
        <v>0.23499999999999999</v>
      </c>
      <c r="C10">
        <v>0.157</v>
      </c>
      <c r="D10">
        <v>0.156</v>
      </c>
      <c r="E10">
        <v>0.155</v>
      </c>
      <c r="F10">
        <v>0.14199999999999999</v>
      </c>
    </row>
    <row r="11" spans="1:6" x14ac:dyDescent="0.2">
      <c r="A11" t="s">
        <v>9</v>
      </c>
      <c r="B11" cm="1">
        <f t="array" ref="B11">SUM((B3:B8 * 100)^2)</f>
        <v>1533.3799999999999</v>
      </c>
      <c r="C11" cm="1">
        <f t="array" ref="C11">SUM((C3:C8 * 100)^2)</f>
        <v>1808.8000000000006</v>
      </c>
      <c r="D11" cm="1">
        <f t="array" ref="D11">SUM((D3:D8 * 100)^2)</f>
        <v>1819.6899999999998</v>
      </c>
      <c r="E11" cm="1">
        <f t="array" ref="E11">SUM((E3:E8 * 100)^2)</f>
        <v>1762.0199999999998</v>
      </c>
      <c r="F11" cm="1">
        <f t="array" ref="F11">SUM((F3:F8 * 100)^2)</f>
        <v>1858.5200000000004</v>
      </c>
    </row>
    <row r="12" spans="1:6" x14ac:dyDescent="0.2">
      <c r="A12" t="s">
        <v>10</v>
      </c>
      <c r="B12" cm="1">
        <f t="array" ref="B12">SUM((B3:B6 * 100))</f>
        <v>65.5</v>
      </c>
      <c r="C12" cm="1">
        <f t="array" ref="C12">SUM((C3:C6 * 100))</f>
        <v>74.600000000000009</v>
      </c>
      <c r="D12" cm="1">
        <f t="array" ref="D12">SUM((D3:D6 * 100))</f>
        <v>74.400000000000006</v>
      </c>
      <c r="E12" cm="1">
        <f t="array" ref="E12">SUM((E3:E6 * 100))</f>
        <v>73.899999999999991</v>
      </c>
      <c r="F12" cm="1">
        <f t="array" ref="F12">SUM((F3:F6 * 100))</f>
        <v>75.200000000000017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01975-CD1B-114D-9A2F-C81FDF3F7D59}">
  <dimension ref="A1:F18"/>
  <sheetViews>
    <sheetView zoomScale="117" workbookViewId="0">
      <selection activeCell="A2" sqref="A2"/>
    </sheetView>
  </sheetViews>
  <sheetFormatPr baseColWidth="10" defaultRowHeight="16" x14ac:dyDescent="0.2"/>
  <cols>
    <col min="1" max="1" width="33.5" customWidth="1"/>
  </cols>
  <sheetData>
    <row r="1" spans="1:6" s="42" customFormat="1" x14ac:dyDescent="0.2">
      <c r="A1" s="45" t="s">
        <v>155</v>
      </c>
    </row>
    <row r="2" spans="1:6" s="42" customFormat="1" x14ac:dyDescent="0.2">
      <c r="B2" s="42">
        <v>2019</v>
      </c>
      <c r="C2" s="42">
        <v>2020</v>
      </c>
      <c r="D2" s="42">
        <v>2021</v>
      </c>
      <c r="E2" s="42">
        <v>2022</v>
      </c>
      <c r="F2" s="42">
        <v>2023</v>
      </c>
    </row>
    <row r="3" spans="1:6" s="42" customFormat="1" x14ac:dyDescent="0.2">
      <c r="A3" s="42" t="s">
        <v>57</v>
      </c>
      <c r="B3" s="50">
        <v>4.8000000000000001E-2</v>
      </c>
      <c r="C3" s="50">
        <v>4.9000000000000002E-2</v>
      </c>
      <c r="D3" s="50">
        <v>4.5999999999999999E-2</v>
      </c>
      <c r="E3" s="50">
        <v>4.2999999999999997E-2</v>
      </c>
      <c r="F3" s="50">
        <v>5.6000000000000001E-2</v>
      </c>
    </row>
    <row r="4" spans="1:6" s="42" customFormat="1" x14ac:dyDescent="0.2">
      <c r="A4" s="42" t="s">
        <v>58</v>
      </c>
      <c r="B4" s="50">
        <v>9.0999999999999998E-2</v>
      </c>
      <c r="C4" s="50">
        <v>8.3000000000000004E-2</v>
      </c>
      <c r="D4" s="50">
        <v>0.09</v>
      </c>
      <c r="E4" s="50">
        <v>7.5999999999999998E-2</v>
      </c>
      <c r="F4" s="50">
        <v>9.2999999999999999E-2</v>
      </c>
    </row>
    <row r="5" spans="1:6" s="42" customFormat="1" x14ac:dyDescent="0.2">
      <c r="A5" s="42" t="s">
        <v>59</v>
      </c>
      <c r="B5" s="50">
        <v>3.7999999999999999E-2</v>
      </c>
      <c r="C5" s="50">
        <v>3.7999999999999999E-2</v>
      </c>
      <c r="D5" s="50">
        <v>3.5000000000000003E-2</v>
      </c>
      <c r="E5" s="50">
        <v>2.9000000000000001E-2</v>
      </c>
      <c r="F5" s="50">
        <v>3.7999999999999999E-2</v>
      </c>
    </row>
    <row r="6" spans="1:6" s="42" customFormat="1" x14ac:dyDescent="0.2">
      <c r="A6" s="42" t="s">
        <v>53</v>
      </c>
      <c r="B6" s="50">
        <v>3.2000000000000001E-2</v>
      </c>
      <c r="C6" s="50">
        <v>3.3000000000000002E-2</v>
      </c>
      <c r="D6" s="50">
        <v>3.1E-2</v>
      </c>
      <c r="E6" s="50">
        <v>2.7E-2</v>
      </c>
      <c r="F6" s="50">
        <v>0.04</v>
      </c>
    </row>
    <row r="7" spans="1:6" s="42" customFormat="1" x14ac:dyDescent="0.2">
      <c r="A7" s="42" t="s">
        <v>60</v>
      </c>
      <c r="B7" s="50">
        <v>8.9999999999999993E-3</v>
      </c>
      <c r="C7" s="50">
        <v>8.9999999999999993E-3</v>
      </c>
      <c r="D7" s="50">
        <v>0.01</v>
      </c>
      <c r="E7" s="50">
        <v>0.01</v>
      </c>
      <c r="F7" s="50">
        <v>1.0999999999999999E-2</v>
      </c>
    </row>
    <row r="8" spans="1:6" s="42" customFormat="1" x14ac:dyDescent="0.2">
      <c r="A8" s="42" t="s">
        <v>61</v>
      </c>
      <c r="B8" s="50">
        <v>0.04</v>
      </c>
      <c r="C8" s="50">
        <v>2.1999999999999999E-2</v>
      </c>
      <c r="D8" s="50">
        <v>1.7000000000000001E-2</v>
      </c>
      <c r="E8" s="50">
        <v>1.2999999999999999E-2</v>
      </c>
      <c r="F8" s="50">
        <v>2.1000000000000001E-2</v>
      </c>
    </row>
    <row r="9" spans="1:6" s="42" customFormat="1" x14ac:dyDescent="0.2">
      <c r="A9" s="42" t="s">
        <v>62</v>
      </c>
      <c r="B9" s="50">
        <v>0.01</v>
      </c>
      <c r="C9" s="50">
        <v>1.2999999999999999E-2</v>
      </c>
      <c r="D9" s="50">
        <v>1.6E-2</v>
      </c>
      <c r="E9" s="50">
        <v>1.4E-2</v>
      </c>
      <c r="F9" s="50">
        <v>0.02</v>
      </c>
    </row>
    <row r="10" spans="1:6" s="42" customFormat="1" x14ac:dyDescent="0.2">
      <c r="A10" s="42" t="s">
        <v>63</v>
      </c>
      <c r="B10" s="50">
        <v>2.1999999999999999E-2</v>
      </c>
      <c r="C10" s="50">
        <v>2.8000000000000001E-2</v>
      </c>
      <c r="D10" s="50">
        <v>2.5999999999999999E-2</v>
      </c>
      <c r="E10" s="50">
        <v>2.5999999999999999E-2</v>
      </c>
      <c r="F10" s="50">
        <v>4.2000000000000003E-2</v>
      </c>
    </row>
    <row r="11" spans="1:6" s="42" customFormat="1" x14ac:dyDescent="0.2">
      <c r="A11" s="42" t="s">
        <v>64</v>
      </c>
      <c r="B11" s="50">
        <v>1.0999999999999999E-2</v>
      </c>
      <c r="C11" s="50">
        <v>1.0999999999999999E-2</v>
      </c>
      <c r="D11" s="50">
        <v>1.4999999999999999E-2</v>
      </c>
      <c r="E11" s="50">
        <v>1.2999999999999999E-2</v>
      </c>
      <c r="F11" s="50">
        <v>0.02</v>
      </c>
    </row>
    <row r="12" spans="1:6" s="42" customFormat="1" x14ac:dyDescent="0.2">
      <c r="A12" s="42" t="s">
        <v>65</v>
      </c>
      <c r="B12" s="50">
        <v>0.01</v>
      </c>
      <c r="C12" s="50">
        <v>8.9999999999999993E-3</v>
      </c>
      <c r="D12" s="50">
        <v>8.0000000000000002E-3</v>
      </c>
      <c r="E12" s="50">
        <v>7.0000000000000001E-3</v>
      </c>
      <c r="F12" s="50">
        <v>8.0000000000000002E-3</v>
      </c>
    </row>
    <row r="13" spans="1:6" s="42" customFormat="1" x14ac:dyDescent="0.2">
      <c r="A13" s="42" t="s">
        <v>66</v>
      </c>
      <c r="B13" s="50">
        <v>0</v>
      </c>
      <c r="C13" s="50">
        <v>0</v>
      </c>
      <c r="D13" s="50">
        <v>4.4999999999999998E-2</v>
      </c>
      <c r="E13" s="50">
        <v>0.05</v>
      </c>
      <c r="F13" s="50">
        <v>6.5000000000000002E-2</v>
      </c>
    </row>
    <row r="14" spans="1:6" s="42" customFormat="1" x14ac:dyDescent="0.2">
      <c r="A14" s="42" t="s">
        <v>67</v>
      </c>
      <c r="B14" s="50">
        <v>0.06</v>
      </c>
      <c r="C14" s="50">
        <v>5.8999999999999997E-2</v>
      </c>
      <c r="D14" s="50">
        <v>6.5000000000000002E-2</v>
      </c>
      <c r="E14" s="50">
        <v>6.3E-2</v>
      </c>
      <c r="F14" s="50">
        <v>8.6999999999999994E-2</v>
      </c>
    </row>
    <row r="15" spans="1:6" s="42" customFormat="1" x14ac:dyDescent="0.2">
      <c r="A15" s="42" t="s">
        <v>11</v>
      </c>
      <c r="B15" s="50">
        <v>0.63100000000000001</v>
      </c>
      <c r="C15" s="50">
        <v>0.64700000000000002</v>
      </c>
      <c r="D15" s="50">
        <v>0.60099999999999998</v>
      </c>
      <c r="E15" s="50">
        <v>0.623</v>
      </c>
      <c r="F15" s="50">
        <v>0.49299999999999999</v>
      </c>
    </row>
    <row r="16" spans="1:6" s="42" customFormat="1" x14ac:dyDescent="0.2">
      <c r="A16" s="42" t="s">
        <v>9</v>
      </c>
      <c r="B16" s="42" cm="1">
        <f t="array" ref="B16">SUM((B3:B14 * 100)^2)</f>
        <v>191.39000000000001</v>
      </c>
      <c r="C16" s="42" cm="1">
        <f t="array" ref="C16">SUM((C3:C14 * 100)^2)</f>
        <v>170.24000000000004</v>
      </c>
      <c r="D16" s="42" cm="1">
        <f t="array" ref="D16">SUM((D3:D14 * 100)^2)</f>
        <v>202.61999999999998</v>
      </c>
      <c r="E16" s="42" cm="1">
        <f t="array" ref="E16">SUM((E3:E14 * 100)^2)</f>
        <v>170.23</v>
      </c>
      <c r="F16" s="42" cm="1">
        <f t="array" ref="F16">SUM((F3:F14 * 100)^2)</f>
        <v>298.13</v>
      </c>
    </row>
    <row r="17" spans="1:6" s="42" customFormat="1" x14ac:dyDescent="0.2">
      <c r="A17" s="42" t="s">
        <v>10</v>
      </c>
      <c r="B17" s="42" cm="1">
        <f t="array" ref="B17">SUM((B3:B6 * 100))</f>
        <v>20.9</v>
      </c>
      <c r="C17" s="42" cm="1">
        <f t="array" ref="C17">SUM((C3:C6 * 100))</f>
        <v>20.3</v>
      </c>
      <c r="D17" s="42" cm="1">
        <f t="array" ref="D17">SUM((D3:D6 * 100))</f>
        <v>20.200000000000003</v>
      </c>
      <c r="E17" s="42" cm="1">
        <f t="array" ref="E17">SUM((E3:E6 * 100))</f>
        <v>17.5</v>
      </c>
      <c r="F17" s="42" cm="1">
        <f t="array" ref="F17">SUM((F3:F6 * 100))</f>
        <v>22.700000000000003</v>
      </c>
    </row>
    <row r="18" spans="1:6" s="42" customFormat="1" x14ac:dyDescent="0.2"/>
  </sheetData>
  <pageMargins left="0.7" right="0.7" top="0.78740157499999996" bottom="0.78740157499999996" header="0.3" footer="0.3"/>
  <pageSetup paperSize="9"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AB9AA-EAF9-7444-A561-CC3E87326684}">
  <dimension ref="A1:G29"/>
  <sheetViews>
    <sheetView zoomScale="93" zoomScaleNormal="154" workbookViewId="0">
      <selection activeCell="A2" sqref="A2"/>
    </sheetView>
  </sheetViews>
  <sheetFormatPr baseColWidth="10" defaultRowHeight="16" x14ac:dyDescent="0.2"/>
  <cols>
    <col min="1" max="1" width="35" customWidth="1"/>
  </cols>
  <sheetData>
    <row r="1" spans="1:7" x14ac:dyDescent="0.2">
      <c r="A1" s="46" t="s">
        <v>80</v>
      </c>
    </row>
    <row r="2" spans="1:7" x14ac:dyDescent="0.2">
      <c r="B2">
        <v>2019</v>
      </c>
      <c r="C2">
        <v>2020</v>
      </c>
      <c r="D2">
        <v>2021</v>
      </c>
      <c r="E2">
        <v>2022</v>
      </c>
      <c r="F2">
        <v>2023</v>
      </c>
      <c r="G2" t="s">
        <v>81</v>
      </c>
    </row>
    <row r="3" spans="1:7" x14ac:dyDescent="0.2">
      <c r="A3" t="s">
        <v>68</v>
      </c>
      <c r="B3" s="3">
        <v>434.63119</v>
      </c>
      <c r="C3" s="3">
        <v>361.60030999999998</v>
      </c>
      <c r="D3" s="3">
        <v>374.19074799999999</v>
      </c>
      <c r="E3" s="3">
        <v>397.01671399999998</v>
      </c>
      <c r="F3" s="3">
        <v>405.88257299999998</v>
      </c>
      <c r="G3" s="1">
        <f>SUM(B3:F3)</f>
        <v>1973.3215349999996</v>
      </c>
    </row>
    <row r="4" spans="1:7" x14ac:dyDescent="0.2">
      <c r="A4" t="s">
        <v>69</v>
      </c>
      <c r="B4">
        <v>60.37</v>
      </c>
      <c r="C4">
        <v>59.6</v>
      </c>
      <c r="D4">
        <v>58.6</v>
      </c>
      <c r="E4">
        <v>66.989999999999995</v>
      </c>
      <c r="F4">
        <v>76.959999999999994</v>
      </c>
      <c r="G4">
        <f>SUM(B4:F4)</f>
        <v>322.52</v>
      </c>
    </row>
    <row r="5" spans="1:7" x14ac:dyDescent="0.2">
      <c r="A5" t="s">
        <v>70</v>
      </c>
      <c r="B5" s="15">
        <v>21.800174000000002</v>
      </c>
      <c r="C5" s="15">
        <v>10.674666000000002</v>
      </c>
      <c r="D5" s="16">
        <v>11.518159220000001</v>
      </c>
      <c r="E5" s="16">
        <v>18.005091599999997</v>
      </c>
      <c r="F5">
        <v>21.860993600000004</v>
      </c>
      <c r="G5">
        <f t="shared" ref="G5:G13" si="0">SUM(B5:F5)</f>
        <v>83.859084420000002</v>
      </c>
    </row>
    <row r="6" spans="1:7" x14ac:dyDescent="0.2">
      <c r="A6" t="s">
        <v>71</v>
      </c>
      <c r="B6" s="11">
        <v>55.1</v>
      </c>
      <c r="C6" s="11">
        <v>22.11</v>
      </c>
      <c r="D6" s="11">
        <v>22.74</v>
      </c>
      <c r="E6" s="11">
        <v>48.35</v>
      </c>
      <c r="F6" s="11">
        <v>55.04</v>
      </c>
      <c r="G6">
        <f t="shared" si="0"/>
        <v>203.34</v>
      </c>
    </row>
    <row r="7" spans="1:7" x14ac:dyDescent="0.2">
      <c r="A7" t="s">
        <v>72</v>
      </c>
      <c r="B7" s="13">
        <v>75.33</v>
      </c>
      <c r="C7" s="13">
        <v>72.39</v>
      </c>
      <c r="D7" s="13">
        <v>77.28</v>
      </c>
      <c r="E7" s="13">
        <v>77.430000000000007</v>
      </c>
      <c r="F7" s="13">
        <v>78.75</v>
      </c>
      <c r="G7">
        <f t="shared" si="0"/>
        <v>381.18</v>
      </c>
    </row>
    <row r="8" spans="1:7" x14ac:dyDescent="0.2">
      <c r="A8" t="s">
        <v>73</v>
      </c>
      <c r="B8">
        <v>30.8</v>
      </c>
      <c r="C8">
        <v>29.6</v>
      </c>
      <c r="D8">
        <v>31.6</v>
      </c>
      <c r="E8">
        <v>31.7</v>
      </c>
      <c r="F8">
        <v>32.24</v>
      </c>
      <c r="G8">
        <f t="shared" si="0"/>
        <v>155.94</v>
      </c>
    </row>
    <row r="9" spans="1:7" x14ac:dyDescent="0.2">
      <c r="A9" t="s">
        <v>74</v>
      </c>
      <c r="B9" s="21">
        <v>12.13</v>
      </c>
      <c r="C9" s="21">
        <v>10.96</v>
      </c>
      <c r="D9" s="21">
        <v>11.55</v>
      </c>
      <c r="E9" s="21">
        <v>12.44</v>
      </c>
      <c r="F9" s="21">
        <v>13.29</v>
      </c>
      <c r="G9">
        <f t="shared" si="0"/>
        <v>60.37</v>
      </c>
    </row>
    <row r="10" spans="1:7" x14ac:dyDescent="0.2">
      <c r="A10" t="s">
        <v>75</v>
      </c>
      <c r="B10">
        <v>111.6</v>
      </c>
      <c r="C10">
        <v>113</v>
      </c>
      <c r="D10">
        <v>119</v>
      </c>
      <c r="E10">
        <v>139.30000000000001</v>
      </c>
      <c r="F10">
        <v>107.25</v>
      </c>
      <c r="G10">
        <f t="shared" si="0"/>
        <v>590.15000000000009</v>
      </c>
    </row>
    <row r="11" spans="1:7" x14ac:dyDescent="0.2">
      <c r="A11" t="s">
        <v>76</v>
      </c>
      <c r="B11" s="18">
        <v>12.7</v>
      </c>
      <c r="C11" s="18">
        <v>14.5</v>
      </c>
      <c r="D11" s="18">
        <v>17.7</v>
      </c>
      <c r="E11" s="18">
        <v>21</v>
      </c>
      <c r="F11" s="18">
        <v>23.5</v>
      </c>
      <c r="G11">
        <f t="shared" si="0"/>
        <v>89.4</v>
      </c>
    </row>
    <row r="12" spans="1:7" x14ac:dyDescent="0.2">
      <c r="A12" t="s">
        <v>77</v>
      </c>
      <c r="B12" s="18">
        <v>95.84</v>
      </c>
      <c r="C12" s="18">
        <v>124.02</v>
      </c>
      <c r="D12" s="20">
        <v>145.19</v>
      </c>
      <c r="E12" s="18">
        <v>154.79</v>
      </c>
      <c r="F12">
        <v>169.16</v>
      </c>
      <c r="G12">
        <f t="shared" si="0"/>
        <v>689</v>
      </c>
    </row>
    <row r="13" spans="1:7" x14ac:dyDescent="0.2">
      <c r="A13" t="s">
        <v>78</v>
      </c>
      <c r="B13" s="3">
        <v>4.4000000000000004</v>
      </c>
      <c r="C13" s="3">
        <v>9.3000000000000007</v>
      </c>
      <c r="D13" s="3">
        <v>17.3</v>
      </c>
      <c r="E13" s="3">
        <v>30.4</v>
      </c>
      <c r="F13" s="3">
        <v>43.6</v>
      </c>
      <c r="G13">
        <f t="shared" si="0"/>
        <v>105</v>
      </c>
    </row>
    <row r="14" spans="1:7" x14ac:dyDescent="0.2">
      <c r="A14" t="s">
        <v>79</v>
      </c>
      <c r="B14" s="1">
        <f t="shared" ref="B14:G14" si="1">SUM(B3:B13)</f>
        <v>914.70136400000013</v>
      </c>
      <c r="C14" s="1">
        <f t="shared" si="1"/>
        <v>827.75497600000006</v>
      </c>
      <c r="D14" s="1">
        <f t="shared" si="1"/>
        <v>886.66890721999994</v>
      </c>
      <c r="E14" s="1">
        <f t="shared" si="1"/>
        <v>997.42180560000008</v>
      </c>
      <c r="F14" s="1">
        <f t="shared" si="1"/>
        <v>1027.5335665999999</v>
      </c>
      <c r="G14" s="1">
        <f t="shared" si="1"/>
        <v>4654.0806194199995</v>
      </c>
    </row>
    <row r="19" spans="2:6" x14ac:dyDescent="0.2">
      <c r="B19" s="14"/>
      <c r="C19" s="14"/>
      <c r="D19" s="14"/>
      <c r="E19" s="14"/>
      <c r="F19" s="1"/>
    </row>
    <row r="20" spans="2:6" x14ac:dyDescent="0.2">
      <c r="B20" s="1"/>
      <c r="C20" s="1"/>
      <c r="D20" s="1"/>
      <c r="E20" s="1"/>
      <c r="F20" s="1"/>
    </row>
    <row r="21" spans="2:6" x14ac:dyDescent="0.2">
      <c r="B21" s="15"/>
      <c r="C21" s="15"/>
      <c r="D21" s="16"/>
      <c r="E21" s="16"/>
      <c r="F21" s="1"/>
    </row>
    <row r="22" spans="2:6" x14ac:dyDescent="0.2">
      <c r="B22" s="15"/>
      <c r="C22" s="16"/>
      <c r="D22" s="16"/>
      <c r="E22" s="16"/>
      <c r="F22" s="1"/>
    </row>
    <row r="23" spans="2:6" x14ac:dyDescent="0.2">
      <c r="B23" s="17"/>
      <c r="C23" s="17"/>
      <c r="D23" s="18"/>
      <c r="E23" s="19"/>
      <c r="F23" s="1"/>
    </row>
    <row r="24" spans="2:6" x14ac:dyDescent="0.2">
      <c r="B24" s="17"/>
      <c r="C24" s="17"/>
      <c r="D24" s="18"/>
      <c r="E24" s="19"/>
      <c r="F24" s="1"/>
    </row>
    <row r="25" spans="2:6" x14ac:dyDescent="0.2">
      <c r="B25" s="18"/>
      <c r="C25" s="18"/>
      <c r="D25" s="18"/>
      <c r="E25" s="18"/>
      <c r="F25" s="1"/>
    </row>
    <row r="26" spans="2:6" x14ac:dyDescent="0.2">
      <c r="B26" s="17"/>
      <c r="C26" s="17"/>
      <c r="D26" s="18"/>
      <c r="E26" s="18"/>
      <c r="F26" s="1"/>
    </row>
    <row r="27" spans="2:6" x14ac:dyDescent="0.2">
      <c r="B27" s="18"/>
      <c r="C27" s="18"/>
      <c r="D27" s="18"/>
      <c r="E27" s="18"/>
      <c r="F27" s="1"/>
    </row>
    <row r="28" spans="2:6" x14ac:dyDescent="0.2">
      <c r="B28" s="1"/>
      <c r="C28" s="1"/>
      <c r="D28" s="1"/>
      <c r="E28" s="1"/>
      <c r="F28" s="1"/>
    </row>
    <row r="29" spans="2:6" x14ac:dyDescent="0.2">
      <c r="B29" s="1"/>
      <c r="C29" s="1"/>
      <c r="D29" s="1"/>
      <c r="E29" s="1"/>
      <c r="F29" s="1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FBBD6-73C6-F246-B2B0-9D19C63ADD12}">
  <dimension ref="A1:H10"/>
  <sheetViews>
    <sheetView zoomScale="124" zoomScaleNormal="124" workbookViewId="0">
      <selection sqref="A1:H1"/>
    </sheetView>
  </sheetViews>
  <sheetFormatPr baseColWidth="10" defaultRowHeight="16" x14ac:dyDescent="0.2"/>
  <cols>
    <col min="1" max="1" width="22.33203125" customWidth="1"/>
  </cols>
  <sheetData>
    <row r="1" spans="1:8" ht="16" customHeight="1" x14ac:dyDescent="0.2">
      <c r="A1" s="51" t="s">
        <v>82</v>
      </c>
      <c r="B1" s="51"/>
      <c r="C1" s="51"/>
      <c r="D1" s="51"/>
      <c r="E1" s="51"/>
      <c r="F1" s="51"/>
      <c r="G1" s="51"/>
      <c r="H1" s="51"/>
    </row>
    <row r="2" spans="1:8" x14ac:dyDescent="0.2">
      <c r="A2" s="22"/>
      <c r="B2" s="22">
        <v>2019</v>
      </c>
      <c r="C2" s="22">
        <v>2020</v>
      </c>
      <c r="D2" s="22">
        <v>2021</v>
      </c>
      <c r="E2" s="22">
        <v>2022</v>
      </c>
      <c r="F2" s="22">
        <v>2023</v>
      </c>
      <c r="G2" s="22"/>
      <c r="H2" s="22"/>
    </row>
    <row r="3" spans="1:8" x14ac:dyDescent="0.2">
      <c r="A3" t="s">
        <v>69</v>
      </c>
      <c r="B3">
        <v>89.299999999999983</v>
      </c>
      <c r="C3">
        <v>88.6</v>
      </c>
      <c r="D3">
        <v>97.1</v>
      </c>
      <c r="E3">
        <v>92.9</v>
      </c>
      <c r="F3">
        <v>92.7</v>
      </c>
      <c r="H3" s="22"/>
    </row>
    <row r="4" spans="1:8" x14ac:dyDescent="0.2">
      <c r="A4" t="s">
        <v>78</v>
      </c>
      <c r="B4">
        <v>98.199999999999989</v>
      </c>
      <c r="C4">
        <v>98.399999999999991</v>
      </c>
      <c r="D4">
        <v>91.600000000000009</v>
      </c>
      <c r="E4">
        <v>79.399999999999991</v>
      </c>
      <c r="F4">
        <v>79</v>
      </c>
      <c r="H4" s="22"/>
    </row>
    <row r="5" spans="1:8" x14ac:dyDescent="0.2">
      <c r="A5" t="s">
        <v>68</v>
      </c>
      <c r="B5">
        <v>70.5</v>
      </c>
      <c r="C5">
        <v>81.199999999999989</v>
      </c>
      <c r="D5">
        <v>89</v>
      </c>
      <c r="E5">
        <v>86.200000000000017</v>
      </c>
      <c r="F5">
        <v>92.399999999999991</v>
      </c>
      <c r="H5" s="22"/>
    </row>
    <row r="6" spans="1:8" x14ac:dyDescent="0.2">
      <c r="A6" t="s">
        <v>70</v>
      </c>
      <c r="B6">
        <v>61.800000000000004</v>
      </c>
      <c r="C6">
        <v>77.300000000000011</v>
      </c>
      <c r="D6">
        <v>77.8</v>
      </c>
      <c r="E6">
        <v>81.399999999999991</v>
      </c>
      <c r="F6">
        <v>80.499999999999986</v>
      </c>
      <c r="H6" s="22"/>
    </row>
    <row r="7" spans="1:8" x14ac:dyDescent="0.2">
      <c r="A7" t="s">
        <v>73</v>
      </c>
      <c r="B7">
        <v>65.5</v>
      </c>
      <c r="C7">
        <v>74.600000000000009</v>
      </c>
      <c r="D7">
        <v>74.400000000000006</v>
      </c>
      <c r="E7">
        <v>73.899999999999991</v>
      </c>
      <c r="F7">
        <v>75.200000000000017</v>
      </c>
      <c r="H7" s="22"/>
    </row>
    <row r="8" spans="1:8" x14ac:dyDescent="0.2">
      <c r="A8" t="s">
        <v>72</v>
      </c>
      <c r="B8">
        <v>65.199999999999989</v>
      </c>
      <c r="C8">
        <v>71.7</v>
      </c>
      <c r="D8">
        <v>67.300000000000011</v>
      </c>
      <c r="E8">
        <v>67.400000000000006</v>
      </c>
      <c r="F8">
        <v>70.999999999999986</v>
      </c>
      <c r="H8" s="22"/>
    </row>
    <row r="9" spans="1:8" x14ac:dyDescent="0.2">
      <c r="A9" t="s">
        <v>71</v>
      </c>
      <c r="B9">
        <v>63.3</v>
      </c>
      <c r="C9">
        <v>63.699999999999996</v>
      </c>
      <c r="D9">
        <v>63.5</v>
      </c>
      <c r="E9">
        <v>65</v>
      </c>
      <c r="F9">
        <v>62.6</v>
      </c>
      <c r="H9" s="22"/>
    </row>
    <row r="10" spans="1:8" x14ac:dyDescent="0.2">
      <c r="A10" t="s">
        <v>75</v>
      </c>
      <c r="B10">
        <v>20.9</v>
      </c>
      <c r="C10">
        <v>20.3</v>
      </c>
      <c r="D10">
        <v>20.200000000000003</v>
      </c>
      <c r="E10">
        <v>17.5</v>
      </c>
      <c r="F10">
        <v>22.700000000000003</v>
      </c>
      <c r="H10" s="22"/>
    </row>
  </sheetData>
  <sortState xmlns:xlrd2="http://schemas.microsoft.com/office/spreadsheetml/2017/richdata2" ref="A13:G20">
    <sortCondition descending="1" ref="G13:G20"/>
  </sortState>
  <mergeCells count="1">
    <mergeCell ref="A1:H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79890-CAF3-284C-8C25-1F6F716D7CA1}">
  <dimension ref="A1:P39"/>
  <sheetViews>
    <sheetView zoomScale="75" zoomScaleNormal="156" workbookViewId="0">
      <selection activeCell="A5" sqref="A5"/>
    </sheetView>
  </sheetViews>
  <sheetFormatPr baseColWidth="10" defaultRowHeight="16" x14ac:dyDescent="0.2"/>
  <cols>
    <col min="1" max="1" width="23" customWidth="1"/>
    <col min="10" max="10" width="12.5" customWidth="1"/>
  </cols>
  <sheetData>
    <row r="1" spans="1:16" x14ac:dyDescent="0.2">
      <c r="A1" s="51" t="s">
        <v>83</v>
      </c>
      <c r="B1" s="51"/>
      <c r="C1" s="51"/>
      <c r="D1" s="51"/>
      <c r="E1" s="51"/>
      <c r="F1" s="51"/>
      <c r="G1" s="51"/>
      <c r="H1" s="51"/>
    </row>
    <row r="2" spans="1:1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16" x14ac:dyDescent="0.2">
      <c r="A3" t="s">
        <v>78</v>
      </c>
      <c r="B3">
        <v>4037.7599999999993</v>
      </c>
      <c r="C3">
        <v>4373.1600000000008</v>
      </c>
      <c r="D3">
        <v>3252.1899999999996</v>
      </c>
      <c r="E3">
        <v>2290.16</v>
      </c>
      <c r="F3">
        <v>2358.2300000000005</v>
      </c>
    </row>
    <row r="4" spans="1:16" x14ac:dyDescent="0.2">
      <c r="A4" t="s">
        <v>69</v>
      </c>
      <c r="B4" s="12">
        <v>3883.869999999999</v>
      </c>
      <c r="C4" s="12">
        <v>3843.4999999999991</v>
      </c>
      <c r="D4" s="12">
        <v>4408.33</v>
      </c>
      <c r="E4" s="12">
        <v>3835.5300000000011</v>
      </c>
      <c r="F4">
        <v>3593.4500000000003</v>
      </c>
    </row>
    <row r="5" spans="1:16" x14ac:dyDescent="0.2">
      <c r="A5" t="s">
        <v>68</v>
      </c>
      <c r="B5" s="15">
        <v>1571.3899999999999</v>
      </c>
      <c r="C5" s="15">
        <v>2117.3000000000002</v>
      </c>
      <c r="D5" s="15">
        <v>2548.4999999999995</v>
      </c>
      <c r="E5" s="15">
        <v>2377.56</v>
      </c>
      <c r="F5" s="12">
        <v>2736.02</v>
      </c>
    </row>
    <row r="6" spans="1:16" x14ac:dyDescent="0.2">
      <c r="A6" t="s">
        <v>70</v>
      </c>
      <c r="B6" s="15">
        <v>1615.3600000000001</v>
      </c>
      <c r="C6" s="15">
        <v>1905.3400000000001</v>
      </c>
      <c r="D6" s="15">
        <v>2011.37</v>
      </c>
      <c r="E6" s="26">
        <v>2554.34</v>
      </c>
      <c r="F6" s="12">
        <v>2227.7399999999993</v>
      </c>
    </row>
    <row r="7" spans="1:16" x14ac:dyDescent="0.2">
      <c r="A7" t="s">
        <v>73</v>
      </c>
      <c r="B7" s="23">
        <v>1533.3799999999999</v>
      </c>
      <c r="C7" s="23">
        <v>1808.8000000000006</v>
      </c>
      <c r="D7" s="24">
        <v>1819.6899999999998</v>
      </c>
      <c r="E7" s="27">
        <v>1762.0199999999998</v>
      </c>
      <c r="F7">
        <v>1858.5200000000004</v>
      </c>
    </row>
    <row r="8" spans="1:16" x14ac:dyDescent="0.2">
      <c r="A8" t="s">
        <v>71</v>
      </c>
      <c r="B8" s="15">
        <v>1632.3900000000006</v>
      </c>
      <c r="C8" s="15">
        <v>1697.7899999999993</v>
      </c>
      <c r="D8" s="15">
        <v>1672.1899999999998</v>
      </c>
      <c r="E8" s="15">
        <v>1879.88</v>
      </c>
      <c r="F8">
        <v>1641.96</v>
      </c>
    </row>
    <row r="9" spans="1:16" x14ac:dyDescent="0.2">
      <c r="A9" t="s">
        <v>72</v>
      </c>
      <c r="B9" s="23">
        <v>1387.6399999999999</v>
      </c>
      <c r="C9" s="23">
        <v>1539.1599999999999</v>
      </c>
      <c r="D9" s="24">
        <v>1405.6300000000006</v>
      </c>
      <c r="E9" s="25">
        <v>1398.4</v>
      </c>
      <c r="F9" s="12">
        <v>1556.6699999999998</v>
      </c>
    </row>
    <row r="10" spans="1:16" x14ac:dyDescent="0.2">
      <c r="A10" t="s">
        <v>75</v>
      </c>
      <c r="B10" s="23">
        <v>191.39000000000001</v>
      </c>
      <c r="C10" s="23">
        <v>170.24000000000004</v>
      </c>
      <c r="D10" s="24">
        <v>202.61999999999998</v>
      </c>
      <c r="E10" s="24">
        <v>170.23</v>
      </c>
      <c r="F10">
        <v>298.13</v>
      </c>
    </row>
    <row r="14" spans="1:16" x14ac:dyDescent="0.2">
      <c r="B14" s="3"/>
      <c r="C14" s="3"/>
      <c r="D14" s="3"/>
      <c r="E14" s="3"/>
      <c r="F14" s="3"/>
    </row>
    <row r="15" spans="1:16" x14ac:dyDescent="0.2">
      <c r="K15" s="3"/>
      <c r="L15" s="3"/>
      <c r="M15" s="3"/>
      <c r="N15" s="3"/>
      <c r="O15" s="3"/>
      <c r="P15" s="1"/>
    </row>
    <row r="16" spans="1:16" x14ac:dyDescent="0.2">
      <c r="B16" s="3"/>
      <c r="C16" s="3"/>
      <c r="D16" s="3"/>
      <c r="E16" s="3"/>
      <c r="F16" s="3"/>
    </row>
    <row r="17" spans="2:6" x14ac:dyDescent="0.2">
      <c r="B17" s="15"/>
      <c r="C17" s="15"/>
      <c r="D17" s="16"/>
      <c r="E17" s="16"/>
    </row>
    <row r="19" spans="2:6" x14ac:dyDescent="0.2">
      <c r="B19" s="11"/>
      <c r="C19" s="11"/>
      <c r="D19" s="11"/>
      <c r="E19" s="11"/>
      <c r="F19" s="11"/>
    </row>
    <row r="20" spans="2:6" x14ac:dyDescent="0.2">
      <c r="B20" s="13"/>
      <c r="C20" s="13"/>
      <c r="D20" s="13"/>
      <c r="E20" s="13"/>
      <c r="F20" s="13"/>
    </row>
    <row r="22" spans="2:6" x14ac:dyDescent="0.2">
      <c r="B22" s="1"/>
      <c r="C22" s="1"/>
      <c r="D22" s="1"/>
      <c r="E22" s="1"/>
      <c r="F22" s="1"/>
    </row>
    <row r="31" spans="2:6" x14ac:dyDescent="0.2">
      <c r="B31" s="3"/>
      <c r="C31" s="3"/>
      <c r="D31" s="3"/>
      <c r="E31" s="3"/>
      <c r="F31" s="3"/>
    </row>
    <row r="32" spans="2:6" x14ac:dyDescent="0.2">
      <c r="B32" s="3"/>
      <c r="C32" s="3"/>
      <c r="D32" s="3"/>
      <c r="E32" s="3"/>
      <c r="F32" s="3"/>
    </row>
    <row r="33" spans="2:6" x14ac:dyDescent="0.2">
      <c r="B33" s="3"/>
      <c r="C33" s="3"/>
      <c r="D33" s="3"/>
      <c r="E33" s="3"/>
      <c r="F33" s="3"/>
    </row>
    <row r="34" spans="2:6" x14ac:dyDescent="0.2">
      <c r="B34" s="3"/>
      <c r="C34" s="3"/>
      <c r="D34" s="3"/>
      <c r="E34" s="3"/>
      <c r="F34" s="3"/>
    </row>
    <row r="35" spans="2:6" x14ac:dyDescent="0.2">
      <c r="B35" s="3"/>
      <c r="C35" s="3"/>
      <c r="D35" s="3"/>
      <c r="E35" s="3"/>
      <c r="F35" s="3"/>
    </row>
    <row r="36" spans="2:6" x14ac:dyDescent="0.2">
      <c r="B36" s="3"/>
      <c r="C36" s="3"/>
      <c r="D36" s="3"/>
      <c r="E36" s="3"/>
      <c r="F36" s="3"/>
    </row>
    <row r="37" spans="2:6" x14ac:dyDescent="0.2">
      <c r="B37" s="3"/>
      <c r="C37" s="3"/>
      <c r="D37" s="3"/>
      <c r="E37" s="3"/>
      <c r="F37" s="3"/>
    </row>
    <row r="38" spans="2:6" x14ac:dyDescent="0.2">
      <c r="B38" s="3"/>
      <c r="C38" s="3"/>
      <c r="D38" s="3"/>
      <c r="E38" s="3"/>
      <c r="F38" s="3"/>
    </row>
    <row r="39" spans="2:6" x14ac:dyDescent="0.2">
      <c r="B39" s="1"/>
      <c r="C39" s="1"/>
      <c r="D39" s="1"/>
      <c r="E39" s="1"/>
      <c r="F39" s="1"/>
    </row>
  </sheetData>
  <sortState xmlns:xlrd2="http://schemas.microsoft.com/office/spreadsheetml/2017/richdata2" ref="J16:P22">
    <sortCondition descending="1" ref="P15:P22"/>
  </sortState>
  <mergeCells count="1">
    <mergeCell ref="A1:H1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FE27C-FB1D-F44E-924C-91E10F145739}">
  <dimension ref="A1:F10"/>
  <sheetViews>
    <sheetView zoomScale="114" workbookViewId="0">
      <selection activeCell="A2" sqref="A2"/>
    </sheetView>
  </sheetViews>
  <sheetFormatPr baseColWidth="10" defaultRowHeight="16" x14ac:dyDescent="0.2"/>
  <sheetData>
    <row r="1" spans="1:6" s="42" customFormat="1" x14ac:dyDescent="0.2">
      <c r="A1" s="46" t="s">
        <v>156</v>
      </c>
    </row>
    <row r="2" spans="1:6" s="42" customFormat="1" x14ac:dyDescent="0.2">
      <c r="A2" s="52"/>
      <c r="B2" s="53">
        <v>2019</v>
      </c>
      <c r="C2" s="53">
        <v>2020</v>
      </c>
      <c r="D2" s="53">
        <v>2021</v>
      </c>
      <c r="E2" s="53">
        <v>2022</v>
      </c>
      <c r="F2" s="53">
        <v>2023</v>
      </c>
    </row>
    <row r="3" spans="1:6" s="42" customFormat="1" x14ac:dyDescent="0.2">
      <c r="A3" s="42" t="s">
        <v>84</v>
      </c>
      <c r="B3" s="42">
        <v>0.60399999999999998</v>
      </c>
      <c r="C3" s="42">
        <v>0.63200000000000001</v>
      </c>
      <c r="D3" s="42">
        <v>0.66100000000000003</v>
      </c>
      <c r="E3" s="42">
        <v>0.67</v>
      </c>
      <c r="F3" s="42">
        <v>0.69799999999999995</v>
      </c>
    </row>
    <row r="4" spans="1:6" s="42" customFormat="1" x14ac:dyDescent="0.2">
      <c r="A4" s="42" t="s">
        <v>85</v>
      </c>
      <c r="B4" s="42">
        <v>0.251</v>
      </c>
      <c r="C4" s="42">
        <v>0.26100000000000001</v>
      </c>
      <c r="D4" s="42">
        <v>0.253</v>
      </c>
      <c r="E4" s="42">
        <v>0.26200000000000001</v>
      </c>
      <c r="F4" s="42">
        <v>0.26100000000000001</v>
      </c>
    </row>
    <row r="5" spans="1:6" s="42" customFormat="1" x14ac:dyDescent="0.2">
      <c r="A5" s="42" t="s">
        <v>103</v>
      </c>
      <c r="B5" s="42">
        <v>8.0000000000000002E-3</v>
      </c>
      <c r="C5" s="42">
        <v>8.9999999999999993E-3</v>
      </c>
      <c r="D5" s="42">
        <v>1.2E-2</v>
      </c>
      <c r="E5" s="42">
        <v>1.4E-2</v>
      </c>
      <c r="F5" s="42">
        <v>1.4999999999999999E-2</v>
      </c>
    </row>
    <row r="6" spans="1:6" s="42" customFormat="1" x14ac:dyDescent="0.2">
      <c r="A6" s="42" t="s">
        <v>11</v>
      </c>
      <c r="B6" s="42">
        <v>0.13700000000000001</v>
      </c>
      <c r="C6" s="42">
        <v>9.7000000000000003E-2</v>
      </c>
      <c r="D6" s="42">
        <v>7.2999999999999995E-2</v>
      </c>
      <c r="E6" s="42">
        <v>5.2999999999999999E-2</v>
      </c>
      <c r="F6" s="42">
        <v>2.5999999999999999E-2</v>
      </c>
    </row>
    <row r="7" spans="1:6" s="42" customFormat="1" x14ac:dyDescent="0.2">
      <c r="A7" s="42" t="s">
        <v>10</v>
      </c>
      <c r="B7" s="42" cm="1">
        <f t="array" ref="B7">SUM((B3:B5 * 100))</f>
        <v>86.3</v>
      </c>
      <c r="C7" s="42" cm="1">
        <f t="array" ref="C7">SUM((C3:C5 * 100))</f>
        <v>90.200000000000017</v>
      </c>
      <c r="D7" s="42" cm="1">
        <f t="array" ref="D7">SUM((D3:D5 * 100))</f>
        <v>92.600000000000009</v>
      </c>
      <c r="E7" s="42" cm="1">
        <f t="array" ref="E7">SUM((E3:E5 * 100))</f>
        <v>94.600000000000009</v>
      </c>
      <c r="F7" s="42" cm="1">
        <f t="array" ref="F7">SUM((F3:F5 * 100))</f>
        <v>97.4</v>
      </c>
    </row>
    <row r="8" spans="1:6" s="42" customFormat="1" x14ac:dyDescent="0.2">
      <c r="A8" s="42" t="s">
        <v>9</v>
      </c>
      <c r="B8" s="54" cm="1">
        <f t="array" ref="B8">SUM((B3:B5 * 100)^2)</f>
        <v>4278.8100000000004</v>
      </c>
      <c r="C8" s="54" cm="1">
        <f t="array" ref="C8">SUM((C3:C5 * 100)^2)</f>
        <v>4676.2600000000011</v>
      </c>
      <c r="D8" s="54" cm="1">
        <f t="array" ref="D8">SUM((D3:D5 * 100)^2)</f>
        <v>5010.7400000000007</v>
      </c>
      <c r="E8" s="54" cm="1">
        <f t="array" ref="E8">SUM((E3:E5 * 100)^2)</f>
        <v>5177.4000000000005</v>
      </c>
      <c r="F8" s="54" cm="1">
        <f t="array" ref="F8">SUM((F3:F5 * 100)^2)</f>
        <v>5555.5</v>
      </c>
    </row>
    <row r="10" spans="1:6" x14ac:dyDescent="0.2">
      <c r="B10" s="32"/>
      <c r="C10" s="32"/>
      <c r="D10" s="32"/>
      <c r="E10" s="32"/>
      <c r="F10" s="32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DFF2E-C20B-9840-A31F-521A17AFE082}">
  <dimension ref="A1:F12"/>
  <sheetViews>
    <sheetView workbookViewId="0">
      <selection activeCell="A2" sqref="A2"/>
    </sheetView>
  </sheetViews>
  <sheetFormatPr baseColWidth="10" defaultRowHeight="16" x14ac:dyDescent="0.2"/>
  <sheetData>
    <row r="1" spans="1:6" s="42" customFormat="1" x14ac:dyDescent="0.2">
      <c r="A1" s="41" t="s">
        <v>145</v>
      </c>
    </row>
    <row r="2" spans="1:6" s="42" customFormat="1" x14ac:dyDescent="0.2">
      <c r="B2" s="43">
        <v>2019</v>
      </c>
      <c r="C2" s="43">
        <v>2020</v>
      </c>
      <c r="D2" s="43">
        <v>2021</v>
      </c>
      <c r="E2" s="43">
        <v>2022</v>
      </c>
      <c r="F2" s="43">
        <v>2023</v>
      </c>
    </row>
    <row r="3" spans="1:6" s="42" customFormat="1" x14ac:dyDescent="0.2">
      <c r="A3" s="43" t="s">
        <v>5</v>
      </c>
      <c r="B3" s="44">
        <v>0.252</v>
      </c>
      <c r="C3" s="44">
        <v>0.254</v>
      </c>
      <c r="D3" s="44">
        <v>0.251</v>
      </c>
      <c r="E3" s="44">
        <v>0.245</v>
      </c>
      <c r="F3" s="44">
        <v>0.24299999999999999</v>
      </c>
    </row>
    <row r="4" spans="1:6" s="42" customFormat="1" x14ac:dyDescent="0.2">
      <c r="A4" s="43" t="s">
        <v>6</v>
      </c>
      <c r="B4" s="44">
        <v>1.9E-2</v>
      </c>
      <c r="C4" s="44">
        <v>2.1000000000000001E-2</v>
      </c>
      <c r="D4" s="44">
        <v>1.6E-2</v>
      </c>
      <c r="E4" s="44">
        <v>5.1999999999999998E-2</v>
      </c>
      <c r="F4" s="44">
        <v>5.1999999999999998E-2</v>
      </c>
    </row>
    <row r="5" spans="1:6" s="42" customFormat="1" x14ac:dyDescent="0.2">
      <c r="A5" s="43" t="s">
        <v>7</v>
      </c>
      <c r="B5" s="44">
        <v>4.2999999999999997E-2</v>
      </c>
      <c r="C5" s="44">
        <v>4.3999999999999997E-2</v>
      </c>
      <c r="D5" s="44">
        <v>2.5000000000000001E-2</v>
      </c>
      <c r="E5" s="44">
        <v>6.2E-2</v>
      </c>
      <c r="F5" s="44">
        <v>6.5000000000000002E-2</v>
      </c>
    </row>
    <row r="6" spans="1:6" s="42" customFormat="1" x14ac:dyDescent="0.2">
      <c r="A6" s="43" t="s">
        <v>8</v>
      </c>
      <c r="B6" s="44">
        <v>0.121</v>
      </c>
      <c r="C6" s="44">
        <v>0.156</v>
      </c>
      <c r="D6" s="44">
        <v>0.19800000000000001</v>
      </c>
      <c r="E6" s="44">
        <v>0.245</v>
      </c>
      <c r="F6" s="44">
        <v>0.255</v>
      </c>
    </row>
    <row r="7" spans="1:6" s="42" customFormat="1" x14ac:dyDescent="0.2">
      <c r="A7" s="43" t="s">
        <v>11</v>
      </c>
      <c r="B7" s="44">
        <v>0.56499999999999995</v>
      </c>
      <c r="C7" s="44">
        <v>0.52500000000000002</v>
      </c>
      <c r="D7" s="44">
        <v>0.51</v>
      </c>
      <c r="E7" s="44">
        <v>0.39600000000000002</v>
      </c>
      <c r="F7" s="44">
        <v>0.38500000000000001</v>
      </c>
    </row>
    <row r="8" spans="1:6" s="42" customFormat="1" x14ac:dyDescent="0.2">
      <c r="A8" s="42" t="s">
        <v>9</v>
      </c>
      <c r="B8" s="42" cm="1">
        <f t="array" ref="B8">SUM((B3:B6 * 100)^2)</f>
        <v>803.55</v>
      </c>
      <c r="C8" s="42" cm="1">
        <f t="array" ref="C8">SUM((C3:C6 * 100)^2)</f>
        <v>912.29</v>
      </c>
      <c r="D8" s="42" cm="1">
        <f t="array" ref="D8">SUM((D3:D6 * 100)^2)</f>
        <v>1030.8600000000001</v>
      </c>
      <c r="E8" s="42" cm="1">
        <f t="array" ref="E8">SUM((E3:E6 * 100)^2)</f>
        <v>1265.98</v>
      </c>
      <c r="F8" s="42" cm="1">
        <f t="array" ref="F8">SUM((F3:F6 * 100)^2)</f>
        <v>1310.03</v>
      </c>
    </row>
    <row r="9" spans="1:6" s="42" customFormat="1" x14ac:dyDescent="0.2">
      <c r="A9" s="42" t="s">
        <v>10</v>
      </c>
      <c r="B9" s="42" cm="1">
        <f t="array" ref="B9">SUM((B3:B6 * 100))</f>
        <v>43.5</v>
      </c>
      <c r="C9" s="42" cm="1">
        <f t="array" ref="C9">SUM((C3:C6 * 100))</f>
        <v>47.5</v>
      </c>
      <c r="D9" s="42" cm="1">
        <f t="array" ref="D9">SUM((D3:D6 * 100))</f>
        <v>49</v>
      </c>
      <c r="E9" s="42" cm="1">
        <f t="array" ref="E9">SUM((E3:E6 * 100))</f>
        <v>60.4</v>
      </c>
      <c r="F9" s="42" cm="1">
        <f t="array" ref="F9">SUM((F3:F6 * 100))</f>
        <v>61.5</v>
      </c>
    </row>
    <row r="10" spans="1:6" s="42" customFormat="1" x14ac:dyDescent="0.2"/>
    <row r="12" spans="1:6" x14ac:dyDescent="0.2">
      <c r="B12" s="5"/>
      <c r="C12" s="5"/>
      <c r="D12" s="5"/>
      <c r="E12" s="5"/>
      <c r="F12" s="5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72234-80F6-F447-AC8F-DD3C46FBB6D7}">
  <dimension ref="A1:F17"/>
  <sheetViews>
    <sheetView zoomScale="85" workbookViewId="0">
      <selection activeCell="A2" sqref="A2"/>
    </sheetView>
  </sheetViews>
  <sheetFormatPr baseColWidth="10" defaultRowHeight="16" x14ac:dyDescent="0.2"/>
  <sheetData>
    <row r="1" spans="1:6" x14ac:dyDescent="0.2">
      <c r="A1" s="45" t="s">
        <v>157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85</v>
      </c>
      <c r="B3">
        <v>0.73799999999999999</v>
      </c>
      <c r="C3">
        <v>0.78600000000000003</v>
      </c>
      <c r="D3">
        <v>0.82699999999999996</v>
      </c>
      <c r="E3">
        <v>0.86099999999999999</v>
      </c>
      <c r="F3">
        <v>0.89200000000000002</v>
      </c>
    </row>
    <row r="4" spans="1:6" x14ac:dyDescent="0.2">
      <c r="A4" t="s">
        <v>90</v>
      </c>
      <c r="B4">
        <v>0.19</v>
      </c>
      <c r="C4">
        <v>0.13900000000000001</v>
      </c>
      <c r="D4">
        <v>0.1</v>
      </c>
      <c r="E4">
        <v>7.6999999999999999E-2</v>
      </c>
      <c r="F4">
        <v>5.8000000000000003E-2</v>
      </c>
    </row>
    <row r="5" spans="1:6" x14ac:dyDescent="0.2">
      <c r="A5" t="s">
        <v>91</v>
      </c>
      <c r="B5">
        <v>3.2000000000000001E-2</v>
      </c>
      <c r="C5">
        <v>4.2000000000000003E-2</v>
      </c>
      <c r="D5">
        <v>2.9000000000000001E-2</v>
      </c>
      <c r="E5">
        <v>2.8000000000000001E-2</v>
      </c>
      <c r="F5">
        <v>2.4E-2</v>
      </c>
    </row>
    <row r="6" spans="1:6" x14ac:dyDescent="0.2">
      <c r="A6" t="s">
        <v>92</v>
      </c>
      <c r="B6">
        <v>2.5000000000000001E-2</v>
      </c>
      <c r="C6">
        <v>2.1000000000000001E-2</v>
      </c>
      <c r="D6">
        <v>2.1999999999999999E-2</v>
      </c>
      <c r="E6">
        <v>1.7000000000000001E-2</v>
      </c>
      <c r="F6">
        <v>1.4E-2</v>
      </c>
    </row>
    <row r="7" spans="1:6" x14ac:dyDescent="0.2">
      <c r="A7" t="s">
        <v>11</v>
      </c>
      <c r="B7">
        <v>9.5000000000000001E-2</v>
      </c>
      <c r="C7">
        <v>1.2E-2</v>
      </c>
      <c r="D7">
        <v>2.1999999999999999E-2</v>
      </c>
      <c r="E7">
        <v>1.7000000000000001E-2</v>
      </c>
      <c r="F7">
        <v>1.2E-2</v>
      </c>
    </row>
    <row r="8" spans="1:6" x14ac:dyDescent="0.2">
      <c r="A8" t="s">
        <v>9</v>
      </c>
      <c r="B8" s="34" cm="1">
        <f t="array" ref="B8">SUM((B3:B6 * 100)^2)</f>
        <v>5823.9299999999994</v>
      </c>
      <c r="C8" s="34" cm="1">
        <f t="array" ref="C8">SUM((C3:C6 * 100)^2)</f>
        <v>6393.2200000000012</v>
      </c>
      <c r="D8" s="34" cm="1">
        <f t="array" ref="D8">SUM((D3:D6 * 100)^2)</f>
        <v>6952.5399999999981</v>
      </c>
      <c r="E8" s="34" cm="1">
        <f t="array" ref="E8">SUM((E3:E6 * 100)^2)</f>
        <v>7483.23</v>
      </c>
      <c r="F8" s="34" cm="1">
        <f t="array" ref="F8">SUM((F3:F6 * 100)^2)</f>
        <v>7998.0000000000009</v>
      </c>
    </row>
    <row r="9" spans="1:6" x14ac:dyDescent="0.2">
      <c r="A9" t="s">
        <v>10</v>
      </c>
      <c r="B9" cm="1">
        <f t="array" ref="B9">SUM((B3:B6 * 100))</f>
        <v>98.5</v>
      </c>
      <c r="C9" cm="1">
        <f t="array" ref="C9">SUM((C3:C6 * 100))</f>
        <v>98.800000000000011</v>
      </c>
      <c r="D9" cm="1">
        <f t="array" ref="D9">SUM((D3:D6 * 100))</f>
        <v>97.8</v>
      </c>
      <c r="E9" cm="1">
        <f t="array" ref="E9">SUM((E3:E6 * 100))</f>
        <v>98.3</v>
      </c>
      <c r="F9" cm="1">
        <f t="array" ref="F9">SUM((F3:F6 * 100))</f>
        <v>98.800000000000011</v>
      </c>
    </row>
    <row r="10" spans="1:6" x14ac:dyDescent="0.2">
      <c r="A10" s="29"/>
      <c r="B10" s="29"/>
      <c r="C10" s="29"/>
      <c r="D10" s="29"/>
      <c r="E10" s="29"/>
      <c r="F10" s="29"/>
    </row>
    <row r="11" spans="1:6" x14ac:dyDescent="0.2">
      <c r="A11" s="28"/>
      <c r="B11" s="31"/>
      <c r="C11" s="31"/>
      <c r="D11" s="31"/>
      <c r="E11" s="31"/>
    </row>
    <row r="12" spans="1:6" x14ac:dyDescent="0.2">
      <c r="A12" s="28"/>
      <c r="B12" s="31"/>
      <c r="C12" s="31"/>
      <c r="D12" s="31"/>
      <c r="E12" s="31"/>
    </row>
    <row r="13" spans="1:6" x14ac:dyDescent="0.2">
      <c r="A13" s="28"/>
      <c r="B13" s="31"/>
      <c r="C13" s="31"/>
      <c r="D13" s="31"/>
      <c r="E13" s="31"/>
    </row>
    <row r="14" spans="1:6" x14ac:dyDescent="0.2">
      <c r="A14" s="28"/>
      <c r="B14" s="31"/>
      <c r="C14" s="31"/>
      <c r="D14" s="31"/>
      <c r="E14" s="31"/>
    </row>
    <row r="15" spans="1:6" x14ac:dyDescent="0.2">
      <c r="A15" s="28"/>
      <c r="B15" s="31"/>
      <c r="C15" s="31"/>
      <c r="D15" s="31"/>
      <c r="E15" s="31"/>
    </row>
    <row r="16" spans="1:6" x14ac:dyDescent="0.2">
      <c r="A16" s="28"/>
      <c r="B16" s="31"/>
      <c r="C16" s="31"/>
      <c r="D16" s="31"/>
      <c r="E16" s="31"/>
    </row>
    <row r="17" spans="1:5" x14ac:dyDescent="0.2">
      <c r="A17" s="28"/>
      <c r="B17" s="31"/>
      <c r="C17" s="31"/>
      <c r="D17" s="31"/>
      <c r="E17" s="31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B884E-5074-C24A-973F-353B50887232}">
  <dimension ref="A1:F9"/>
  <sheetViews>
    <sheetView zoomScale="85" zoomScaleNormal="100" workbookViewId="0">
      <selection activeCell="A2" sqref="A2"/>
    </sheetView>
  </sheetViews>
  <sheetFormatPr baseColWidth="10" defaultRowHeight="16" x14ac:dyDescent="0.2"/>
  <sheetData>
    <row r="1" spans="1:6" s="42" customFormat="1" x14ac:dyDescent="0.2">
      <c r="A1" s="52" t="s">
        <v>158</v>
      </c>
    </row>
    <row r="2" spans="1:6" s="42" customFormat="1" x14ac:dyDescent="0.2">
      <c r="A2" s="52"/>
      <c r="B2" s="52">
        <v>2019</v>
      </c>
      <c r="C2" s="52">
        <v>2020</v>
      </c>
      <c r="D2" s="52">
        <v>2021</v>
      </c>
      <c r="E2" s="52">
        <v>2022</v>
      </c>
      <c r="F2" s="52">
        <v>2023</v>
      </c>
    </row>
    <row r="3" spans="1:6" s="42" customFormat="1" x14ac:dyDescent="0.2">
      <c r="A3" s="52" t="s">
        <v>86</v>
      </c>
      <c r="B3" s="55">
        <v>0.56899999999999995</v>
      </c>
      <c r="C3" s="55">
        <v>0.58499999999999996</v>
      </c>
      <c r="D3" s="55">
        <v>0.59599999999999997</v>
      </c>
      <c r="E3" s="55">
        <v>0.58099999999999996</v>
      </c>
      <c r="F3" s="55">
        <v>0.56200000000000006</v>
      </c>
    </row>
    <row r="4" spans="1:6" s="42" customFormat="1" x14ac:dyDescent="0.2">
      <c r="A4" s="52" t="s">
        <v>87</v>
      </c>
      <c r="B4" s="55">
        <v>0.43099999999999999</v>
      </c>
      <c r="C4" s="55">
        <v>0.41499999999999998</v>
      </c>
      <c r="D4" s="55">
        <v>0.40400000000000003</v>
      </c>
      <c r="E4" s="55">
        <v>0.41899999999999998</v>
      </c>
      <c r="F4" s="55">
        <v>0.438</v>
      </c>
    </row>
    <row r="5" spans="1:6" s="42" customFormat="1" x14ac:dyDescent="0.2">
      <c r="A5" s="52" t="s">
        <v>9</v>
      </c>
      <c r="B5" s="42" cm="1">
        <f t="array" ref="B5">SUM((B3:B4 * 100)^2)</f>
        <v>5095.2199999999993</v>
      </c>
      <c r="C5" s="42" cm="1">
        <f t="array" ref="C5">SUM((C3:C4 * 100)^2)</f>
        <v>5144.5</v>
      </c>
      <c r="D5" s="42" cm="1">
        <f t="array" ref="D5">SUM((D3:D4 * 100)^2)</f>
        <v>5184.32</v>
      </c>
      <c r="E5" s="42" cm="1">
        <f t="array" ref="E5">SUM((E3:E4 * 100)^2)</f>
        <v>5131.2199999999993</v>
      </c>
      <c r="F5" s="42" cm="1">
        <f t="array" ref="F5">SUM((F3:F4 * 100)^2)</f>
        <v>5076.88</v>
      </c>
    </row>
    <row r="6" spans="1:6" s="42" customFormat="1" x14ac:dyDescent="0.2">
      <c r="A6" s="52" t="s">
        <v>88</v>
      </c>
      <c r="B6" s="42">
        <v>100</v>
      </c>
      <c r="C6" s="42">
        <v>100</v>
      </c>
      <c r="D6" s="42">
        <v>100</v>
      </c>
      <c r="E6" s="42">
        <v>100</v>
      </c>
      <c r="F6" s="42">
        <v>100</v>
      </c>
    </row>
    <row r="9" spans="1:6" x14ac:dyDescent="0.2">
      <c r="B9" s="30"/>
      <c r="C9" s="30"/>
      <c r="D9" s="30"/>
      <c r="E9" s="30"/>
      <c r="F9" s="30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056DE-45EC-374C-9946-4F2652D70E6E}">
  <dimension ref="A1:F12"/>
  <sheetViews>
    <sheetView zoomScale="125" zoomScaleNormal="108" workbookViewId="0">
      <selection activeCell="A2" sqref="A2"/>
    </sheetView>
  </sheetViews>
  <sheetFormatPr baseColWidth="10" defaultRowHeight="16" x14ac:dyDescent="0.2"/>
  <cols>
    <col min="1" max="1" width="23" customWidth="1"/>
  </cols>
  <sheetData>
    <row r="1" spans="1:6" x14ac:dyDescent="0.2">
      <c r="A1" s="46" t="s">
        <v>159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93</v>
      </c>
      <c r="B3">
        <v>100</v>
      </c>
      <c r="C3">
        <v>100</v>
      </c>
      <c r="D3">
        <v>100</v>
      </c>
      <c r="E3">
        <v>100</v>
      </c>
      <c r="F3">
        <v>100</v>
      </c>
    </row>
    <row r="4" spans="1:6" x14ac:dyDescent="0.2">
      <c r="A4" t="s">
        <v>97</v>
      </c>
      <c r="B4">
        <v>99.1</v>
      </c>
      <c r="C4">
        <v>99.199999999999989</v>
      </c>
      <c r="D4">
        <v>99.2</v>
      </c>
      <c r="E4">
        <v>99.1</v>
      </c>
      <c r="F4">
        <v>99.2</v>
      </c>
    </row>
    <row r="5" spans="1:6" x14ac:dyDescent="0.2">
      <c r="A5" t="s">
        <v>96</v>
      </c>
      <c r="B5">
        <v>99.3</v>
      </c>
      <c r="C5">
        <v>99.3</v>
      </c>
      <c r="D5">
        <v>99</v>
      </c>
      <c r="E5">
        <v>98.9</v>
      </c>
      <c r="F5">
        <v>99</v>
      </c>
    </row>
    <row r="6" spans="1:6" x14ac:dyDescent="0.2">
      <c r="A6" t="s">
        <v>94</v>
      </c>
      <c r="B6">
        <v>98.2</v>
      </c>
      <c r="C6">
        <v>98.9</v>
      </c>
      <c r="D6">
        <v>98.8</v>
      </c>
      <c r="E6">
        <v>98.8</v>
      </c>
      <c r="F6">
        <v>98.800000000000011</v>
      </c>
    </row>
    <row r="7" spans="1:6" x14ac:dyDescent="0.2">
      <c r="A7" t="s">
        <v>95</v>
      </c>
      <c r="B7">
        <v>98.499999999999986</v>
      </c>
      <c r="C7">
        <v>98.6</v>
      </c>
      <c r="D7">
        <v>98.7</v>
      </c>
      <c r="E7">
        <v>98.8</v>
      </c>
      <c r="F7">
        <v>98.8</v>
      </c>
    </row>
    <row r="8" spans="1:6" x14ac:dyDescent="0.2">
      <c r="A8" t="s">
        <v>100</v>
      </c>
      <c r="B8">
        <v>98.5</v>
      </c>
      <c r="C8">
        <v>98.800000000000011</v>
      </c>
      <c r="D8">
        <v>97.8</v>
      </c>
      <c r="E8">
        <v>98.3</v>
      </c>
      <c r="F8">
        <v>98.800000000000011</v>
      </c>
    </row>
    <row r="9" spans="1:6" x14ac:dyDescent="0.2">
      <c r="A9" t="s">
        <v>99</v>
      </c>
      <c r="B9">
        <v>96.699999999999989</v>
      </c>
      <c r="C9">
        <v>97.8</v>
      </c>
      <c r="D9">
        <v>98.399999999999991</v>
      </c>
      <c r="E9">
        <v>95.6</v>
      </c>
      <c r="F9">
        <v>98.3</v>
      </c>
    </row>
    <row r="10" spans="1:6" x14ac:dyDescent="0.2">
      <c r="A10" t="s">
        <v>98</v>
      </c>
      <c r="B10">
        <v>96.3</v>
      </c>
      <c r="C10">
        <v>98.199999999999989</v>
      </c>
      <c r="D10">
        <v>97.3</v>
      </c>
      <c r="E10">
        <v>96.2</v>
      </c>
      <c r="F10">
        <v>92.799999999999983</v>
      </c>
    </row>
    <row r="11" spans="1:6" x14ac:dyDescent="0.2">
      <c r="A11" t="s">
        <v>101</v>
      </c>
      <c r="B11">
        <v>90.300000000000011</v>
      </c>
      <c r="C11">
        <v>89.100000000000009</v>
      </c>
      <c r="D11">
        <v>93.600000000000009</v>
      </c>
      <c r="E11">
        <v>94.200000000000017</v>
      </c>
      <c r="F11">
        <v>94.999999999999986</v>
      </c>
    </row>
    <row r="12" spans="1:6" x14ac:dyDescent="0.2">
      <c r="A12" t="s">
        <v>89</v>
      </c>
      <c r="B12">
        <v>86.3</v>
      </c>
      <c r="C12">
        <v>90.200000000000017</v>
      </c>
      <c r="D12">
        <v>92.600000000000009</v>
      </c>
      <c r="E12">
        <v>94.600000000000009</v>
      </c>
      <c r="F12">
        <v>97.4</v>
      </c>
    </row>
  </sheetData>
  <sortState xmlns:xlrd2="http://schemas.microsoft.com/office/spreadsheetml/2017/richdata2" ref="A16:G25">
    <sortCondition descending="1" ref="G16:G25"/>
  </sortState>
  <pageMargins left="0.7" right="0.7" top="0.78740157499999996" bottom="0.78740157499999996" header="0.3" footer="0.3"/>
  <pageSetup paperSize="9"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0952B-9EB4-BE4D-8ACC-6F8F1F41D3F5}">
  <dimension ref="A1:F21"/>
  <sheetViews>
    <sheetView zoomScaleNormal="231" workbookViewId="0">
      <selection activeCell="A2" sqref="A2"/>
    </sheetView>
  </sheetViews>
  <sheetFormatPr baseColWidth="10" defaultRowHeight="16" x14ac:dyDescent="0.2"/>
  <cols>
    <col min="1" max="1" width="29.1640625" customWidth="1"/>
    <col min="9" max="9" width="15.6640625" bestFit="1" customWidth="1"/>
  </cols>
  <sheetData>
    <row r="1" spans="1:6" x14ac:dyDescent="0.2">
      <c r="A1" s="46" t="s">
        <v>160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96</v>
      </c>
      <c r="B3">
        <v>9860.49</v>
      </c>
      <c r="C3">
        <v>9860.49</v>
      </c>
      <c r="D3">
        <v>9801</v>
      </c>
      <c r="E3">
        <v>9781.2100000000009</v>
      </c>
      <c r="F3">
        <v>9801</v>
      </c>
    </row>
    <row r="4" spans="1:6" x14ac:dyDescent="0.2">
      <c r="A4" t="s">
        <v>97</v>
      </c>
      <c r="B4">
        <v>9585.8499999999985</v>
      </c>
      <c r="C4">
        <v>9489.9999999999982</v>
      </c>
      <c r="D4">
        <v>9376</v>
      </c>
      <c r="E4">
        <v>9300.25</v>
      </c>
      <c r="F4">
        <v>9357.1400000000012</v>
      </c>
    </row>
    <row r="5" spans="1:6" x14ac:dyDescent="0.2">
      <c r="A5" t="s">
        <v>95</v>
      </c>
      <c r="B5">
        <v>9297.369999999999</v>
      </c>
      <c r="C5">
        <v>9056.2599999999984</v>
      </c>
      <c r="D5">
        <v>8804.69</v>
      </c>
      <c r="E5">
        <v>8630.5</v>
      </c>
      <c r="F5">
        <v>8630.5</v>
      </c>
    </row>
    <row r="6" spans="1:6" x14ac:dyDescent="0.2">
      <c r="A6" t="s">
        <v>98</v>
      </c>
      <c r="B6">
        <v>7320.05</v>
      </c>
      <c r="C6">
        <v>7450.9199999999992</v>
      </c>
      <c r="D6">
        <v>7689.2899999999991</v>
      </c>
      <c r="E6">
        <v>7409.7400000000007</v>
      </c>
      <c r="F6">
        <v>6882.7799999999988</v>
      </c>
    </row>
    <row r="7" spans="1:6" x14ac:dyDescent="0.2">
      <c r="A7" t="s">
        <v>100</v>
      </c>
      <c r="B7">
        <v>5823.9299999999994</v>
      </c>
      <c r="C7">
        <v>6393.2200000000012</v>
      </c>
      <c r="D7">
        <v>6952.5399999999981</v>
      </c>
      <c r="E7">
        <v>7483.23</v>
      </c>
      <c r="F7">
        <v>7998.0000000000009</v>
      </c>
    </row>
    <row r="8" spans="1:6" x14ac:dyDescent="0.2">
      <c r="A8" t="s">
        <v>94</v>
      </c>
      <c r="B8">
        <v>6480.5000000000009</v>
      </c>
      <c r="C8">
        <v>6601.7300000000005</v>
      </c>
      <c r="D8">
        <v>6295.84</v>
      </c>
      <c r="E8">
        <v>6160.9</v>
      </c>
      <c r="F8">
        <v>6081.2200000000012</v>
      </c>
    </row>
    <row r="9" spans="1:6" x14ac:dyDescent="0.2">
      <c r="A9" t="s">
        <v>99</v>
      </c>
      <c r="B9">
        <v>5268.79</v>
      </c>
      <c r="C9">
        <v>5599.2199999999993</v>
      </c>
      <c r="D9">
        <v>5500.4599999999991</v>
      </c>
      <c r="E9">
        <v>5102.74</v>
      </c>
      <c r="F9">
        <v>5448.5699999999988</v>
      </c>
    </row>
    <row r="10" spans="1:6" x14ac:dyDescent="0.2">
      <c r="A10" t="s">
        <v>93</v>
      </c>
      <c r="B10">
        <v>5095.2199999999993</v>
      </c>
      <c r="C10">
        <v>5144.5</v>
      </c>
      <c r="D10">
        <v>5184.32</v>
      </c>
      <c r="E10">
        <v>5131.2199999999993</v>
      </c>
      <c r="F10">
        <v>5076.88</v>
      </c>
    </row>
    <row r="11" spans="1:6" x14ac:dyDescent="0.2">
      <c r="A11" t="s">
        <v>89</v>
      </c>
      <c r="B11">
        <v>4278.8100000000004</v>
      </c>
      <c r="C11">
        <v>4676.2600000000011</v>
      </c>
      <c r="D11">
        <v>5010.7400000000007</v>
      </c>
      <c r="E11">
        <v>5177.4000000000005</v>
      </c>
      <c r="F11">
        <v>5555.5</v>
      </c>
    </row>
    <row r="12" spans="1:6" x14ac:dyDescent="0.2">
      <c r="A12" t="s">
        <v>101</v>
      </c>
      <c r="B12">
        <v>4566.8700000000017</v>
      </c>
      <c r="C12">
        <v>4550.1000000000013</v>
      </c>
      <c r="D12">
        <v>4619.3500000000013</v>
      </c>
      <c r="E12">
        <v>4566.6000000000004</v>
      </c>
      <c r="F12">
        <v>4668.2199999999993</v>
      </c>
    </row>
    <row r="16" spans="1:6" x14ac:dyDescent="0.2">
      <c r="A16" s="32"/>
      <c r="B16" s="32"/>
      <c r="C16" s="32"/>
      <c r="D16" s="32"/>
      <c r="E16" s="32"/>
      <c r="F16" s="32"/>
    </row>
    <row r="21" spans="1:1" x14ac:dyDescent="0.2">
      <c r="A21" s="32"/>
    </row>
  </sheetData>
  <sortState xmlns:xlrd2="http://schemas.microsoft.com/office/spreadsheetml/2017/richdata2" ref="A17:G26">
    <sortCondition descending="1" ref="G17:G26"/>
  </sortState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BBA95-1A31-A945-843F-878DE06DEDFC}">
  <dimension ref="A1:G6"/>
  <sheetViews>
    <sheetView workbookViewId="0">
      <selection activeCell="A2" sqref="A2"/>
    </sheetView>
  </sheetViews>
  <sheetFormatPr baseColWidth="10" defaultRowHeight="16" x14ac:dyDescent="0.2"/>
  <cols>
    <col min="1" max="1" width="24.6640625" customWidth="1"/>
  </cols>
  <sheetData>
    <row r="1" spans="1:7" x14ac:dyDescent="0.2">
      <c r="A1" s="46" t="s">
        <v>161</v>
      </c>
    </row>
    <row r="2" spans="1:7" x14ac:dyDescent="0.2">
      <c r="B2">
        <v>2019</v>
      </c>
      <c r="C2">
        <v>2020</v>
      </c>
      <c r="D2">
        <v>2021</v>
      </c>
      <c r="E2">
        <v>2022</v>
      </c>
      <c r="F2">
        <v>2023</v>
      </c>
      <c r="G2" s="16"/>
    </row>
    <row r="3" spans="1:7" ht="34" x14ac:dyDescent="0.2">
      <c r="A3" s="36" t="s">
        <v>136</v>
      </c>
      <c r="B3" s="34">
        <v>1195.5309999999999</v>
      </c>
      <c r="C3" s="34">
        <v>1238.962</v>
      </c>
      <c r="D3" s="34">
        <v>1265.3019999999999</v>
      </c>
      <c r="E3" s="34">
        <v>1312.4880000000001</v>
      </c>
      <c r="F3" s="34">
        <v>1375.9359999999999</v>
      </c>
    </row>
    <row r="4" spans="1:7" ht="51" x14ac:dyDescent="0.2">
      <c r="A4" s="36" t="s">
        <v>134</v>
      </c>
      <c r="B4" s="34">
        <v>914.70136400000013</v>
      </c>
      <c r="C4" s="34">
        <v>827.75497600000006</v>
      </c>
      <c r="D4" s="34">
        <v>886.66890721999994</v>
      </c>
      <c r="E4" s="34">
        <v>997.42180560000008</v>
      </c>
      <c r="F4" s="34">
        <v>1027.5335665999999</v>
      </c>
    </row>
    <row r="5" spans="1:7" ht="34" x14ac:dyDescent="0.2">
      <c r="A5" s="36" t="s">
        <v>137</v>
      </c>
      <c r="B5" s="34">
        <v>208.8</v>
      </c>
      <c r="C5" s="34">
        <v>222.1</v>
      </c>
      <c r="D5" s="34">
        <v>278.39999999999998</v>
      </c>
      <c r="E5" s="34">
        <v>294</v>
      </c>
      <c r="F5" s="34">
        <v>325.7</v>
      </c>
    </row>
    <row r="6" spans="1:7" ht="34" x14ac:dyDescent="0.2">
      <c r="A6" s="36" t="s">
        <v>135</v>
      </c>
      <c r="B6" s="34">
        <f>SUM(B3:B5)</f>
        <v>2319.0323640000001</v>
      </c>
      <c r="C6" s="34">
        <f t="shared" ref="C6:F6" si="0">SUM(C3:C5)</f>
        <v>2288.8169760000001</v>
      </c>
      <c r="D6" s="34">
        <f t="shared" si="0"/>
        <v>2430.3709072199999</v>
      </c>
      <c r="E6" s="34">
        <f t="shared" si="0"/>
        <v>2603.9098056000003</v>
      </c>
      <c r="F6" s="34">
        <f t="shared" si="0"/>
        <v>2729.1695665999996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88E52-F72C-404D-B391-EEBE0380B0FE}">
  <dimension ref="A1:G16"/>
  <sheetViews>
    <sheetView workbookViewId="0"/>
  </sheetViews>
  <sheetFormatPr baseColWidth="10" defaultRowHeight="16" x14ac:dyDescent="0.2"/>
  <cols>
    <col min="1" max="1" width="32.83203125" customWidth="1"/>
  </cols>
  <sheetData>
    <row r="1" spans="1:7" x14ac:dyDescent="0.2">
      <c r="A1" s="46" t="s">
        <v>104</v>
      </c>
    </row>
    <row r="2" spans="1:7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7" ht="34" x14ac:dyDescent="0.2">
      <c r="A3" s="36" t="s">
        <v>138</v>
      </c>
      <c r="B3">
        <v>2284.3392026304628</v>
      </c>
      <c r="C3">
        <v>2256.9711034801712</v>
      </c>
      <c r="D3">
        <v>2276.6477435584552</v>
      </c>
      <c r="E3">
        <v>2422.0433848538041</v>
      </c>
      <c r="F3">
        <v>2402.1465138567492</v>
      </c>
    </row>
    <row r="4" spans="1:7" ht="34" x14ac:dyDescent="0.2">
      <c r="A4" s="36" t="s">
        <v>139</v>
      </c>
      <c r="B4">
        <v>1553.4505370328668</v>
      </c>
      <c r="C4">
        <v>1883.3567018981987</v>
      </c>
      <c r="D4">
        <v>2133.6540566991162</v>
      </c>
      <c r="E4">
        <v>1971.3800546120904</v>
      </c>
      <c r="F4">
        <v>2243.7505208273283</v>
      </c>
    </row>
    <row r="5" spans="1:7" ht="34" x14ac:dyDescent="0.2">
      <c r="A5" s="36" t="s">
        <v>137</v>
      </c>
      <c r="B5">
        <v>4560.3306896551721</v>
      </c>
      <c r="C5">
        <v>4849.135641602883</v>
      </c>
      <c r="D5">
        <v>5069.348189655173</v>
      </c>
      <c r="E5">
        <v>5160.9071428571433</v>
      </c>
      <c r="F5">
        <v>5377.68906969604</v>
      </c>
    </row>
    <row r="6" spans="1:7" ht="34" x14ac:dyDescent="0.2">
      <c r="A6" s="36" t="s">
        <v>135</v>
      </c>
      <c r="B6">
        <v>2200.9777800541706</v>
      </c>
      <c r="C6">
        <v>2373.3886968029824</v>
      </c>
      <c r="D6">
        <v>2544.3845512174576</v>
      </c>
      <c r="E6">
        <v>2558.655072217382</v>
      </c>
      <c r="F6">
        <v>2697.6125855339196</v>
      </c>
    </row>
    <row r="11" spans="1:7" x14ac:dyDescent="0.2">
      <c r="B11" s="34"/>
      <c r="C11" s="34"/>
      <c r="D11" s="34"/>
      <c r="E11" s="34"/>
      <c r="F11" s="34"/>
      <c r="G11" s="34"/>
    </row>
    <row r="12" spans="1:7" x14ac:dyDescent="0.2">
      <c r="B12" s="34"/>
      <c r="C12" s="34"/>
      <c r="D12" s="34"/>
      <c r="E12" s="34"/>
      <c r="F12" s="34"/>
      <c r="G12" s="34"/>
    </row>
    <row r="13" spans="1:7" x14ac:dyDescent="0.2">
      <c r="B13" s="34"/>
      <c r="C13" s="34"/>
      <c r="D13" s="34"/>
      <c r="E13" s="34"/>
      <c r="F13" s="34"/>
      <c r="G13" s="34"/>
    </row>
    <row r="14" spans="1:7" x14ac:dyDescent="0.2">
      <c r="B14" s="34"/>
      <c r="C14" s="34"/>
      <c r="E14" s="34"/>
      <c r="F14" s="34"/>
      <c r="G14" s="34"/>
    </row>
    <row r="16" spans="1:7" x14ac:dyDescent="0.2">
      <c r="F16" s="34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2EC44-8E4F-2C4E-B770-38318E721E83}">
  <dimension ref="A1:G47"/>
  <sheetViews>
    <sheetView zoomScale="116" zoomScaleNormal="161" workbookViewId="0"/>
  </sheetViews>
  <sheetFormatPr baseColWidth="10" defaultRowHeight="16" x14ac:dyDescent="0.2"/>
  <cols>
    <col min="1" max="1" width="25.33203125" customWidth="1"/>
    <col min="11" max="11" width="31" customWidth="1"/>
  </cols>
  <sheetData>
    <row r="1" spans="1:7" x14ac:dyDescent="0.2">
      <c r="A1" s="56" t="s">
        <v>105</v>
      </c>
      <c r="B1" s="22"/>
      <c r="C1" s="22"/>
      <c r="D1" s="22"/>
      <c r="E1" s="22"/>
      <c r="F1" s="22"/>
      <c r="G1" s="22"/>
    </row>
    <row r="2" spans="1:7" x14ac:dyDescent="0.2">
      <c r="A2" s="22"/>
      <c r="B2" s="22">
        <v>2019</v>
      </c>
      <c r="C2" s="22">
        <v>2020</v>
      </c>
      <c r="D2" s="22">
        <v>2021</v>
      </c>
      <c r="E2" s="22">
        <v>2022</v>
      </c>
      <c r="F2" s="22">
        <v>2023</v>
      </c>
    </row>
    <row r="3" spans="1:7" x14ac:dyDescent="0.2">
      <c r="A3" t="s">
        <v>96</v>
      </c>
      <c r="B3">
        <v>9860.49</v>
      </c>
      <c r="C3">
        <v>9860.49</v>
      </c>
      <c r="D3">
        <v>9801</v>
      </c>
      <c r="E3">
        <v>9781.2100000000009</v>
      </c>
      <c r="F3">
        <v>9801</v>
      </c>
    </row>
    <row r="4" spans="1:7" x14ac:dyDescent="0.2">
      <c r="A4" t="s">
        <v>97</v>
      </c>
      <c r="B4">
        <v>9585.8499999999985</v>
      </c>
      <c r="C4">
        <v>9489.9999999999982</v>
      </c>
      <c r="D4">
        <v>9376</v>
      </c>
      <c r="E4">
        <v>9300.25</v>
      </c>
      <c r="F4">
        <v>9357.1400000000012</v>
      </c>
    </row>
    <row r="5" spans="1:7" x14ac:dyDescent="0.2">
      <c r="A5" t="s">
        <v>95</v>
      </c>
      <c r="B5">
        <v>9297.369999999999</v>
      </c>
      <c r="C5">
        <v>9056.2599999999984</v>
      </c>
      <c r="D5">
        <v>8804.69</v>
      </c>
      <c r="E5">
        <v>8630.5</v>
      </c>
      <c r="F5">
        <v>8630.5</v>
      </c>
    </row>
    <row r="6" spans="1:7" x14ac:dyDescent="0.2">
      <c r="A6" t="s">
        <v>98</v>
      </c>
      <c r="B6">
        <v>7320.05</v>
      </c>
      <c r="C6">
        <v>7450.9199999999992</v>
      </c>
      <c r="D6">
        <v>7689.2899999999991</v>
      </c>
      <c r="E6">
        <v>7409.7400000000007</v>
      </c>
      <c r="F6">
        <v>6882.7799999999988</v>
      </c>
    </row>
    <row r="7" spans="1:7" x14ac:dyDescent="0.2">
      <c r="A7" t="s">
        <v>100</v>
      </c>
      <c r="B7">
        <v>5823.9299999999994</v>
      </c>
      <c r="C7">
        <v>6393.2200000000012</v>
      </c>
      <c r="D7">
        <v>6952.5399999999981</v>
      </c>
      <c r="E7">
        <v>7483.23</v>
      </c>
      <c r="F7">
        <v>7998.0000000000009</v>
      </c>
    </row>
    <row r="8" spans="1:7" x14ac:dyDescent="0.2">
      <c r="A8" t="s">
        <v>94</v>
      </c>
      <c r="B8">
        <v>6480.5000000000009</v>
      </c>
      <c r="C8">
        <v>6601.73</v>
      </c>
      <c r="D8">
        <v>6295.84</v>
      </c>
      <c r="E8">
        <v>6160.9</v>
      </c>
      <c r="F8">
        <v>6081.2200000000012</v>
      </c>
    </row>
    <row r="9" spans="1:7" x14ac:dyDescent="0.2">
      <c r="A9" t="s">
        <v>99</v>
      </c>
      <c r="B9">
        <v>5268.79</v>
      </c>
      <c r="C9">
        <v>5599.2199999999993</v>
      </c>
      <c r="D9">
        <v>5500.4599999999991</v>
      </c>
      <c r="E9">
        <v>5102.74</v>
      </c>
      <c r="F9">
        <v>5448.5699999999988</v>
      </c>
    </row>
    <row r="10" spans="1:7" x14ac:dyDescent="0.2">
      <c r="A10" t="s">
        <v>93</v>
      </c>
      <c r="B10">
        <v>5095.2199999999993</v>
      </c>
      <c r="C10">
        <v>5144.5</v>
      </c>
      <c r="D10">
        <v>5184.32</v>
      </c>
      <c r="E10">
        <v>5131.2199999999993</v>
      </c>
      <c r="F10">
        <v>5076.88</v>
      </c>
    </row>
    <row r="11" spans="1:7" x14ac:dyDescent="0.2">
      <c r="A11" t="s">
        <v>89</v>
      </c>
      <c r="B11">
        <v>4278.8100000000004</v>
      </c>
      <c r="C11">
        <v>4676.2600000000011</v>
      </c>
      <c r="D11">
        <v>5010.7400000000007</v>
      </c>
      <c r="E11">
        <v>5177.4000000000005</v>
      </c>
      <c r="F11">
        <v>5555.5</v>
      </c>
    </row>
    <row r="12" spans="1:7" x14ac:dyDescent="0.2">
      <c r="A12" t="s">
        <v>101</v>
      </c>
      <c r="B12">
        <v>4566.8700000000017</v>
      </c>
      <c r="C12">
        <v>4550.1000000000013</v>
      </c>
      <c r="D12">
        <v>4619.3500000000004</v>
      </c>
      <c r="E12">
        <v>4566.6000000000004</v>
      </c>
      <c r="F12">
        <v>4668.2199999999993</v>
      </c>
    </row>
    <row r="13" spans="1:7" x14ac:dyDescent="0.2">
      <c r="A13" t="s">
        <v>69</v>
      </c>
      <c r="B13" s="12">
        <v>3883.869999999999</v>
      </c>
      <c r="C13" s="12">
        <v>3843.5</v>
      </c>
      <c r="D13" s="12">
        <v>4408.33</v>
      </c>
      <c r="E13" s="12">
        <v>3835.5300000000011</v>
      </c>
      <c r="F13">
        <v>3593.4500000000003</v>
      </c>
    </row>
    <row r="14" spans="1:7" x14ac:dyDescent="0.2">
      <c r="A14" t="s">
        <v>78</v>
      </c>
      <c r="B14">
        <v>4037.7599999999993</v>
      </c>
      <c r="C14">
        <v>4373.1600000000008</v>
      </c>
      <c r="D14">
        <v>3252.1899999999996</v>
      </c>
      <c r="E14">
        <v>2290.16</v>
      </c>
      <c r="F14">
        <v>2358.2300000000005</v>
      </c>
    </row>
    <row r="15" spans="1:7" x14ac:dyDescent="0.2">
      <c r="A15" t="s">
        <v>0</v>
      </c>
      <c r="B15" s="4">
        <v>3172.5</v>
      </c>
      <c r="C15" s="4">
        <v>3145.5</v>
      </c>
      <c r="D15" s="4">
        <v>3122</v>
      </c>
      <c r="E15" s="4">
        <v>3062</v>
      </c>
      <c r="F15" s="4">
        <v>3100</v>
      </c>
    </row>
    <row r="16" spans="1:7" x14ac:dyDescent="0.2">
      <c r="A16" t="s">
        <v>68</v>
      </c>
      <c r="B16" s="15">
        <v>1571.3899999999999</v>
      </c>
      <c r="C16" s="15">
        <v>2117.3000000000002</v>
      </c>
      <c r="D16" s="15">
        <v>2548.4999999999995</v>
      </c>
      <c r="E16" s="26">
        <v>2377.56</v>
      </c>
      <c r="F16" s="12">
        <v>2736.02</v>
      </c>
    </row>
    <row r="17" spans="1:6" x14ac:dyDescent="0.2">
      <c r="A17" t="s">
        <v>2</v>
      </c>
      <c r="B17" s="4">
        <v>1982.8300000000002</v>
      </c>
      <c r="C17" s="4">
        <v>1883.7200000000003</v>
      </c>
      <c r="D17" s="4">
        <v>1883.5</v>
      </c>
      <c r="E17" s="4">
        <v>2716.49</v>
      </c>
      <c r="F17" s="4">
        <v>2554.86</v>
      </c>
    </row>
    <row r="18" spans="1:6" x14ac:dyDescent="0.2">
      <c r="A18" t="s">
        <v>70</v>
      </c>
      <c r="B18" s="15">
        <v>1615.3600000000001</v>
      </c>
      <c r="C18" s="15">
        <v>1905.3400000000001</v>
      </c>
      <c r="D18" s="15">
        <v>2011.37</v>
      </c>
      <c r="E18" s="15">
        <v>2554.34</v>
      </c>
      <c r="F18" s="12">
        <v>2227.7399999999993</v>
      </c>
    </row>
    <row r="19" spans="1:6" x14ac:dyDescent="0.2">
      <c r="A19" t="s">
        <v>73</v>
      </c>
      <c r="B19" s="23">
        <v>1533.3799999999999</v>
      </c>
      <c r="C19" s="23">
        <v>1808.8000000000006</v>
      </c>
      <c r="D19" s="24">
        <v>1819.6899999999998</v>
      </c>
      <c r="E19" s="25">
        <v>1762.0199999999998</v>
      </c>
      <c r="F19">
        <v>1858.5200000000004</v>
      </c>
    </row>
    <row r="20" spans="1:6" x14ac:dyDescent="0.2">
      <c r="A20" t="s">
        <v>71</v>
      </c>
      <c r="B20" s="15">
        <v>1632.3900000000006</v>
      </c>
      <c r="C20" s="15">
        <v>1697.7899999999993</v>
      </c>
      <c r="D20" s="15">
        <v>1672.1899999999998</v>
      </c>
      <c r="E20" s="15">
        <v>1879.88</v>
      </c>
      <c r="F20">
        <v>1641.96</v>
      </c>
    </row>
    <row r="21" spans="1:6" x14ac:dyDescent="0.2">
      <c r="A21" t="s">
        <v>72</v>
      </c>
      <c r="B21" s="23">
        <v>1387.6399999999999</v>
      </c>
      <c r="C21" s="23">
        <v>1539.1599999999999</v>
      </c>
      <c r="D21" s="24">
        <v>1405.6300000000006</v>
      </c>
      <c r="E21" s="27">
        <v>1398.4</v>
      </c>
      <c r="F21" s="12">
        <v>1556.6699999999998</v>
      </c>
    </row>
    <row r="22" spans="1:6" ht="34" x14ac:dyDescent="0.2">
      <c r="A22" s="36" t="s">
        <v>140</v>
      </c>
      <c r="B22" s="3">
        <v>1306.51</v>
      </c>
      <c r="C22" s="3">
        <v>1255.81</v>
      </c>
      <c r="D22" s="3">
        <v>1300.6700000000003</v>
      </c>
      <c r="E22" s="3">
        <v>1749.3</v>
      </c>
      <c r="F22" s="3">
        <v>1457.3300000000002</v>
      </c>
    </row>
    <row r="23" spans="1:6" x14ac:dyDescent="0.2">
      <c r="A23" t="s">
        <v>1</v>
      </c>
      <c r="B23" s="4">
        <v>803.55</v>
      </c>
      <c r="C23" s="4">
        <v>912.29</v>
      </c>
      <c r="D23" s="4">
        <v>1030.8600000000001</v>
      </c>
      <c r="E23" s="4">
        <v>1265.98</v>
      </c>
      <c r="F23" s="4">
        <v>1310.03</v>
      </c>
    </row>
    <row r="24" spans="1:6" x14ac:dyDescent="0.2">
      <c r="A24" t="s">
        <v>75</v>
      </c>
      <c r="B24" s="23">
        <v>191.39000000000001</v>
      </c>
      <c r="C24" s="23">
        <v>170.24000000000004</v>
      </c>
      <c r="D24" s="24">
        <v>202.61999999999998</v>
      </c>
      <c r="E24" s="24">
        <v>170.23</v>
      </c>
      <c r="F24">
        <v>298.13</v>
      </c>
    </row>
    <row r="38" spans="2:2" x14ac:dyDescent="0.2">
      <c r="B38" s="4"/>
    </row>
    <row r="39" spans="2:2" x14ac:dyDescent="0.2">
      <c r="B39" s="12"/>
    </row>
    <row r="40" spans="2:2" x14ac:dyDescent="0.2">
      <c r="B40" s="4"/>
    </row>
    <row r="42" spans="2:2" x14ac:dyDescent="0.2">
      <c r="B42" s="12"/>
    </row>
    <row r="45" spans="2:2" x14ac:dyDescent="0.2">
      <c r="B45" s="12"/>
    </row>
    <row r="46" spans="2:2" x14ac:dyDescent="0.2">
      <c r="B46" s="3"/>
    </row>
    <row r="47" spans="2:2" x14ac:dyDescent="0.2">
      <c r="B47" s="4"/>
    </row>
  </sheetData>
  <sortState xmlns:xlrd2="http://schemas.microsoft.com/office/spreadsheetml/2017/richdata2" ref="A27:B48">
    <sortCondition descending="1" ref="B27:B48"/>
  </sortState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D62F2-02C1-5F4E-BA12-5EA2CA0F07E0}">
  <dimension ref="A1:AJ120"/>
  <sheetViews>
    <sheetView zoomScaleNormal="56" workbookViewId="0">
      <selection activeCell="E30" sqref="E30"/>
    </sheetView>
  </sheetViews>
  <sheetFormatPr baseColWidth="10" defaultRowHeight="16" x14ac:dyDescent="0.2"/>
  <cols>
    <col min="1" max="1" width="42.33203125" style="42" customWidth="1"/>
    <col min="2" max="4" width="10.83203125" style="42"/>
    <col min="5" max="5" width="34.1640625" style="42" customWidth="1"/>
    <col min="6" max="7" width="10.83203125" style="42" customWidth="1"/>
    <col min="8" max="10" width="10.83203125" style="42"/>
    <col min="11" max="11" width="10.83203125" style="42" customWidth="1"/>
    <col min="12" max="16384" width="10.83203125" style="42"/>
  </cols>
  <sheetData>
    <row r="1" spans="1:36" x14ac:dyDescent="0.2">
      <c r="A1" s="56" t="s">
        <v>106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36" ht="17" x14ac:dyDescent="0.2">
      <c r="A2" s="59"/>
      <c r="B2" s="56" t="s">
        <v>0</v>
      </c>
      <c r="C2" s="56" t="s">
        <v>2</v>
      </c>
      <c r="D2" s="56" t="s">
        <v>107</v>
      </c>
      <c r="E2" s="60" t="s">
        <v>143</v>
      </c>
      <c r="F2" s="56" t="s">
        <v>78</v>
      </c>
      <c r="G2" s="56" t="s">
        <v>68</v>
      </c>
      <c r="H2" s="56" t="s">
        <v>108</v>
      </c>
      <c r="I2" s="56" t="s">
        <v>72</v>
      </c>
      <c r="J2" s="56" t="s">
        <v>73</v>
      </c>
      <c r="K2" s="56" t="s">
        <v>89</v>
      </c>
      <c r="L2" s="56" t="s">
        <v>93</v>
      </c>
      <c r="M2" s="56" t="s">
        <v>102</v>
      </c>
      <c r="N2" s="56" t="s">
        <v>121</v>
      </c>
    </row>
    <row r="3" spans="1:36" x14ac:dyDescent="0.2">
      <c r="A3" s="58" t="s">
        <v>119</v>
      </c>
      <c r="B3" s="61"/>
      <c r="C3" s="61"/>
      <c r="D3" s="61"/>
      <c r="E3" s="61"/>
      <c r="F3" s="61"/>
      <c r="G3" s="61"/>
      <c r="H3" s="61"/>
      <c r="I3" s="61">
        <v>11.16</v>
      </c>
      <c r="J3" s="61">
        <v>5.36</v>
      </c>
      <c r="K3" s="61"/>
      <c r="L3" s="61"/>
      <c r="M3" s="58">
        <f t="shared" ref="M3:M17" si="0">SUM(B3:L3)</f>
        <v>16.52</v>
      </c>
      <c r="N3" s="58">
        <f t="shared" ref="N3:N17" si="1">(M3/N$18)</f>
        <v>6.0531233391190936E-3</v>
      </c>
      <c r="U3" s="62"/>
    </row>
    <row r="4" spans="1:36" x14ac:dyDescent="0.2">
      <c r="A4" s="58" t="s">
        <v>22</v>
      </c>
      <c r="B4" s="61"/>
      <c r="C4" s="61"/>
      <c r="D4" s="61"/>
      <c r="E4" s="61"/>
      <c r="F4" s="61">
        <v>17.079999999999998</v>
      </c>
      <c r="G4" s="61"/>
      <c r="H4" s="61"/>
      <c r="I4" s="61"/>
      <c r="J4" s="61"/>
      <c r="K4" s="61"/>
      <c r="L4" s="61"/>
      <c r="M4" s="58">
        <f t="shared" si="0"/>
        <v>17.079999999999998</v>
      </c>
      <c r="N4" s="58">
        <f t="shared" si="1"/>
        <v>6.2583139607841473E-3</v>
      </c>
      <c r="U4" s="57"/>
      <c r="V4" s="63"/>
      <c r="W4" s="63"/>
      <c r="X4" s="63"/>
      <c r="Y4" s="55"/>
      <c r="Z4" s="55"/>
      <c r="AA4" s="63"/>
      <c r="AB4" s="55"/>
      <c r="AC4" s="55"/>
      <c r="AD4" s="55"/>
      <c r="AE4" s="55"/>
      <c r="AF4" s="55"/>
      <c r="AG4" s="55"/>
      <c r="AH4" s="55"/>
      <c r="AI4" s="55"/>
      <c r="AJ4" s="55"/>
    </row>
    <row r="5" spans="1:36" x14ac:dyDescent="0.2">
      <c r="A5" s="58" t="s">
        <v>120</v>
      </c>
      <c r="B5" s="61"/>
      <c r="C5" s="61"/>
      <c r="D5" s="61"/>
      <c r="E5" s="61"/>
      <c r="F5" s="61"/>
      <c r="G5" s="61"/>
      <c r="H5" s="61"/>
      <c r="I5" s="61">
        <v>13.59</v>
      </c>
      <c r="J5" s="61">
        <v>6.52</v>
      </c>
      <c r="K5" s="61"/>
      <c r="L5" s="61"/>
      <c r="M5" s="58">
        <f t="shared" si="0"/>
        <v>20.11</v>
      </c>
      <c r="N5" s="58">
        <f t="shared" si="1"/>
        <v>7.368541788721851E-3</v>
      </c>
      <c r="U5" s="57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</row>
    <row r="6" spans="1:36" x14ac:dyDescent="0.2">
      <c r="A6" s="58" t="s">
        <v>123</v>
      </c>
      <c r="B6" s="61"/>
      <c r="C6" s="61"/>
      <c r="D6" s="61"/>
      <c r="E6" s="61"/>
      <c r="F6" s="61"/>
      <c r="G6" s="61"/>
      <c r="H6" s="61">
        <v>21.11</v>
      </c>
      <c r="I6" s="61"/>
      <c r="J6" s="61"/>
      <c r="K6" s="61"/>
      <c r="L6" s="61"/>
      <c r="M6" s="58">
        <f t="shared" si="0"/>
        <v>21.11</v>
      </c>
      <c r="N6" s="58">
        <f t="shared" si="1"/>
        <v>7.7349536131237333E-3</v>
      </c>
      <c r="U6" s="57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</row>
    <row r="7" spans="1:36" x14ac:dyDescent="0.2">
      <c r="A7" s="58" t="s">
        <v>46</v>
      </c>
      <c r="B7" s="61"/>
      <c r="C7" s="61"/>
      <c r="D7" s="61"/>
      <c r="E7" s="61"/>
      <c r="F7" s="61"/>
      <c r="G7" s="61"/>
      <c r="H7" s="61"/>
      <c r="I7" s="61">
        <v>22.55</v>
      </c>
      <c r="J7" s="61">
        <v>10.83</v>
      </c>
      <c r="K7" s="61"/>
      <c r="L7" s="61"/>
      <c r="M7" s="58">
        <f t="shared" si="0"/>
        <v>33.380000000000003</v>
      </c>
      <c r="N7" s="58">
        <f t="shared" si="1"/>
        <v>1.2230826698534829E-2</v>
      </c>
      <c r="U7" s="64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 x14ac:dyDescent="0.2">
      <c r="A8" s="58" t="s">
        <v>111</v>
      </c>
      <c r="B8" s="61"/>
      <c r="C8" s="61"/>
      <c r="D8" s="61"/>
      <c r="E8" s="61">
        <v>35.066000000000003</v>
      </c>
      <c r="F8" s="61"/>
      <c r="G8" s="61"/>
      <c r="H8" s="61"/>
      <c r="I8" s="61"/>
      <c r="J8" s="61"/>
      <c r="K8" s="61"/>
      <c r="L8" s="61"/>
      <c r="M8" s="58">
        <f t="shared" si="0"/>
        <v>35.066000000000003</v>
      </c>
      <c r="N8" s="58">
        <f t="shared" si="1"/>
        <v>1.2848597034476402E-2</v>
      </c>
      <c r="U8" s="57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</row>
    <row r="9" spans="1:36" x14ac:dyDescent="0.2">
      <c r="A9" s="58" t="s">
        <v>117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>
        <v>53</v>
      </c>
      <c r="M9" s="58">
        <f t="shared" si="0"/>
        <v>53</v>
      </c>
      <c r="N9" s="58">
        <f t="shared" si="1"/>
        <v>1.9419826693299756E-2</v>
      </c>
      <c r="U9" s="57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</row>
    <row r="10" spans="1:36" x14ac:dyDescent="0.2">
      <c r="A10" s="58" t="s">
        <v>110</v>
      </c>
      <c r="B10" s="61"/>
      <c r="C10" s="61"/>
      <c r="D10" s="61"/>
      <c r="E10" s="61"/>
      <c r="F10" s="61"/>
      <c r="G10" s="61"/>
      <c r="H10" s="61"/>
      <c r="I10" s="61"/>
      <c r="J10" s="61"/>
      <c r="K10" s="61">
        <v>53.5</v>
      </c>
      <c r="L10" s="61"/>
      <c r="M10" s="58">
        <f t="shared" si="0"/>
        <v>53.5</v>
      </c>
      <c r="N10" s="58">
        <f t="shared" si="1"/>
        <v>1.9603032605500698E-2</v>
      </c>
      <c r="U10" s="57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</row>
    <row r="11" spans="1:36" x14ac:dyDescent="0.2">
      <c r="A11" s="58" t="s">
        <v>118</v>
      </c>
      <c r="B11" s="61"/>
      <c r="C11" s="61"/>
      <c r="D11" s="61"/>
      <c r="E11" s="61"/>
      <c r="F11" s="61"/>
      <c r="G11" s="61">
        <v>123.072</v>
      </c>
      <c r="H11" s="61"/>
      <c r="I11" s="61"/>
      <c r="J11" s="61"/>
      <c r="K11" s="61"/>
      <c r="L11" s="61"/>
      <c r="M11" s="58">
        <f t="shared" si="0"/>
        <v>123.072</v>
      </c>
      <c r="N11" s="58">
        <f t="shared" si="1"/>
        <v>4.5095036052788445E-2</v>
      </c>
      <c r="U11" s="57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</row>
    <row r="12" spans="1:36" x14ac:dyDescent="0.2">
      <c r="A12" s="58" t="s">
        <v>8</v>
      </c>
      <c r="B12" s="65">
        <v>38.479999999999997</v>
      </c>
      <c r="C12" s="61">
        <v>4.62</v>
      </c>
      <c r="D12" s="61">
        <v>87.14</v>
      </c>
      <c r="E12" s="61"/>
      <c r="F12" s="61"/>
      <c r="G12" s="61"/>
      <c r="H12" s="61"/>
      <c r="I12" s="61"/>
      <c r="J12" s="61"/>
      <c r="K12" s="61"/>
      <c r="L12" s="61"/>
      <c r="M12" s="58">
        <f t="shared" si="0"/>
        <v>130.24</v>
      </c>
      <c r="N12" s="58">
        <f t="shared" si="1"/>
        <v>4.7721476010101141E-2</v>
      </c>
      <c r="U12" s="57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</row>
    <row r="13" spans="1:36" x14ac:dyDescent="0.2">
      <c r="A13" s="58" t="s">
        <v>116</v>
      </c>
      <c r="B13" s="61"/>
      <c r="C13" s="61"/>
      <c r="D13" s="61"/>
      <c r="E13" s="61"/>
      <c r="F13" s="61"/>
      <c r="G13" s="61">
        <v>111.16016999999999</v>
      </c>
      <c r="H13" s="61">
        <v>39.619999999999997</v>
      </c>
      <c r="I13" s="61"/>
      <c r="J13" s="61"/>
      <c r="K13" s="61"/>
      <c r="L13" s="61"/>
      <c r="M13" s="58">
        <f t="shared" si="0"/>
        <v>150.78017</v>
      </c>
      <c r="N13" s="58">
        <f t="shared" si="1"/>
        <v>5.5247637173325946E-2</v>
      </c>
      <c r="U13" s="57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</row>
    <row r="14" spans="1:36" x14ac:dyDescent="0.2">
      <c r="A14" s="58" t="s">
        <v>109</v>
      </c>
      <c r="B14" s="61"/>
      <c r="C14" s="61"/>
      <c r="D14" s="61"/>
      <c r="E14" s="61"/>
      <c r="F14" s="61"/>
      <c r="G14" s="61"/>
      <c r="H14" s="61"/>
      <c r="I14" s="61"/>
      <c r="J14" s="61"/>
      <c r="K14" s="61">
        <v>142.80000000000001</v>
      </c>
      <c r="L14" s="61">
        <v>68</v>
      </c>
      <c r="M14" s="58">
        <f t="shared" si="0"/>
        <v>210.8</v>
      </c>
      <c r="N14" s="58">
        <f t="shared" si="1"/>
        <v>7.7239612583916775E-2</v>
      </c>
      <c r="U14" s="57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</row>
    <row r="15" spans="1:36" x14ac:dyDescent="0.2">
      <c r="A15" s="58" t="s">
        <v>114</v>
      </c>
      <c r="B15" s="65">
        <v>269.37</v>
      </c>
      <c r="C15" s="61">
        <v>23.68</v>
      </c>
      <c r="D15" s="61">
        <v>22.21</v>
      </c>
      <c r="E15" s="61">
        <v>16.274999999999999</v>
      </c>
      <c r="F15" s="61"/>
      <c r="G15" s="61"/>
      <c r="H15" s="61"/>
      <c r="I15" s="61"/>
      <c r="J15" s="61"/>
      <c r="K15" s="61"/>
      <c r="L15" s="61"/>
      <c r="M15" s="58">
        <f t="shared" si="0"/>
        <v>331.53499999999997</v>
      </c>
      <c r="N15" s="58">
        <f t="shared" si="1"/>
        <v>0.121478344203078</v>
      </c>
    </row>
    <row r="16" spans="1:36" x14ac:dyDescent="0.2">
      <c r="A16" s="58" t="s">
        <v>112</v>
      </c>
      <c r="B16" s="65">
        <v>192.41</v>
      </c>
      <c r="C16" s="61">
        <v>3.13</v>
      </c>
      <c r="D16" s="61">
        <v>17.77</v>
      </c>
      <c r="E16" s="61"/>
      <c r="F16" s="61">
        <v>9.76</v>
      </c>
      <c r="G16" s="61">
        <v>132.14706000000001</v>
      </c>
      <c r="H16" s="61"/>
      <c r="I16" s="61"/>
      <c r="J16" s="61"/>
      <c r="K16" s="61"/>
      <c r="L16" s="61"/>
      <c r="M16" s="58">
        <f t="shared" si="0"/>
        <v>355.21706</v>
      </c>
      <c r="N16" s="58">
        <f t="shared" si="1"/>
        <v>0.13015573101327285</v>
      </c>
    </row>
    <row r="17" spans="1:14" x14ac:dyDescent="0.2">
      <c r="A17" s="58" t="s">
        <v>113</v>
      </c>
      <c r="B17" s="65">
        <v>269.37</v>
      </c>
      <c r="C17" s="61">
        <v>31.29</v>
      </c>
      <c r="D17" s="61">
        <v>83.04</v>
      </c>
      <c r="E17" s="61">
        <v>56.625999999999998</v>
      </c>
      <c r="F17" s="61"/>
      <c r="G17" s="61"/>
      <c r="H17" s="61"/>
      <c r="I17" s="61"/>
      <c r="J17" s="61"/>
      <c r="K17" s="61"/>
      <c r="L17" s="61"/>
      <c r="M17" s="58">
        <f t="shared" si="0"/>
        <v>440.32600000000002</v>
      </c>
      <c r="N17" s="58">
        <f t="shared" si="1"/>
        <v>0.16134065299158318</v>
      </c>
    </row>
    <row r="18" spans="1:14" x14ac:dyDescent="0.2">
      <c r="A18" s="56" t="s">
        <v>122</v>
      </c>
      <c r="B18" s="58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7">
        <f>SUM(M3:M17)</f>
        <v>1991.73623</v>
      </c>
      <c r="N18" s="58">
        <v>2729.1695665999996</v>
      </c>
    </row>
    <row r="20" spans="1:14" x14ac:dyDescent="0.2">
      <c r="A20" s="56" t="s">
        <v>124</v>
      </c>
      <c r="B20" s="73">
        <v>16.100000000000001</v>
      </c>
      <c r="C20" s="58"/>
    </row>
    <row r="21" spans="1:14" x14ac:dyDescent="0.2">
      <c r="A21" s="56" t="s">
        <v>10</v>
      </c>
      <c r="B21" s="73">
        <v>49</v>
      </c>
      <c r="C21" s="58"/>
    </row>
    <row r="22" spans="1:14" x14ac:dyDescent="0.2">
      <c r="A22" s="46" t="s">
        <v>125</v>
      </c>
      <c r="B22" s="74">
        <v>69</v>
      </c>
      <c r="C22" s="58"/>
    </row>
    <row r="23" spans="1:14" x14ac:dyDescent="0.2">
      <c r="A23" s="46" t="s">
        <v>127</v>
      </c>
      <c r="B23" s="46">
        <v>2626.45</v>
      </c>
      <c r="C23" s="58"/>
    </row>
    <row r="24" spans="1:14" x14ac:dyDescent="0.2">
      <c r="A24" s="46" t="s">
        <v>126</v>
      </c>
      <c r="B24" s="68">
        <v>0.125</v>
      </c>
      <c r="C24" s="58"/>
    </row>
    <row r="25" spans="1:14" x14ac:dyDescent="0.2">
      <c r="B25" s="43"/>
      <c r="C25" s="43"/>
      <c r="D25" s="43"/>
      <c r="E25" s="43"/>
      <c r="F25" s="43"/>
    </row>
    <row r="26" spans="1:14" x14ac:dyDescent="0.2">
      <c r="A26" s="43"/>
      <c r="B26" s="43"/>
      <c r="C26" s="43"/>
      <c r="D26" s="43"/>
      <c r="E26" s="43"/>
      <c r="F26" s="43"/>
    </row>
    <row r="27" spans="1:14" x14ac:dyDescent="0.2">
      <c r="B27" s="63"/>
      <c r="C27" s="55"/>
      <c r="D27" s="55"/>
      <c r="E27" s="55"/>
      <c r="F27" s="55"/>
      <c r="G27" s="55"/>
      <c r="H27" s="55"/>
      <c r="J27" s="55"/>
      <c r="K27" s="55"/>
      <c r="L27" s="55"/>
    </row>
    <row r="28" spans="1:14" x14ac:dyDescent="0.2">
      <c r="B28" s="63"/>
      <c r="C28" s="55"/>
      <c r="D28" s="55"/>
      <c r="E28" s="55"/>
      <c r="F28" s="55"/>
      <c r="G28" s="55"/>
      <c r="H28" s="55"/>
      <c r="J28" s="55"/>
      <c r="K28" s="55"/>
      <c r="L28" s="55"/>
    </row>
    <row r="29" spans="1:14" x14ac:dyDescent="0.2">
      <c r="B29" s="63"/>
      <c r="C29" s="55"/>
      <c r="D29" s="55"/>
      <c r="E29" s="55"/>
      <c r="F29" s="55"/>
      <c r="G29" s="55"/>
      <c r="H29" s="55"/>
      <c r="J29" s="55"/>
      <c r="K29" s="55"/>
      <c r="L29" s="55"/>
    </row>
    <row r="30" spans="1:14" x14ac:dyDescent="0.2">
      <c r="B30" s="55"/>
      <c r="C30" s="55"/>
      <c r="D30" s="55"/>
      <c r="E30" s="55"/>
      <c r="F30" s="55"/>
      <c r="G30" s="55"/>
      <c r="H30" s="55"/>
      <c r="J30" s="55"/>
      <c r="K30" s="55"/>
      <c r="L30" s="55"/>
    </row>
    <row r="31" spans="1:14" x14ac:dyDescent="0.2">
      <c r="B31" s="55"/>
      <c r="C31" s="55"/>
      <c r="D31" s="55"/>
      <c r="E31" s="55"/>
      <c r="F31" s="55"/>
      <c r="G31" s="55"/>
      <c r="H31" s="55"/>
      <c r="J31" s="55"/>
      <c r="K31" s="55"/>
      <c r="L31" s="55"/>
    </row>
    <row r="32" spans="1:14" x14ac:dyDescent="0.2">
      <c r="B32" s="63"/>
      <c r="C32" s="55"/>
      <c r="D32" s="55"/>
      <c r="E32" s="55"/>
      <c r="F32" s="55"/>
      <c r="G32" s="55"/>
      <c r="H32" s="55"/>
      <c r="I32" s="55"/>
      <c r="J32" s="55"/>
      <c r="K32" s="55"/>
      <c r="L32" s="55"/>
    </row>
    <row r="33" spans="1:12" x14ac:dyDescent="0.2"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</row>
    <row r="34" spans="1:12" x14ac:dyDescent="0.2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</row>
    <row r="35" spans="1:12" x14ac:dyDescent="0.2"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</row>
    <row r="36" spans="1:12" x14ac:dyDescent="0.2"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</row>
    <row r="37" spans="1:12" x14ac:dyDescent="0.2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</row>
    <row r="38" spans="1:12" x14ac:dyDescent="0.2"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</row>
    <row r="39" spans="1:12" x14ac:dyDescent="0.2"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</row>
    <row r="40" spans="1:12" x14ac:dyDescent="0.2"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</row>
    <row r="41" spans="1:12" x14ac:dyDescent="0.2"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</row>
    <row r="42" spans="1:12" x14ac:dyDescent="0.2">
      <c r="A42" s="43"/>
      <c r="B42" s="43"/>
      <c r="C42" s="43"/>
      <c r="D42" s="43"/>
      <c r="E42" s="43"/>
      <c r="F42" s="43"/>
    </row>
    <row r="43" spans="1:12" x14ac:dyDescent="0.2">
      <c r="A43" s="43"/>
      <c r="B43" s="43"/>
      <c r="C43" s="43"/>
      <c r="D43" s="43"/>
      <c r="E43" s="43"/>
      <c r="F43" s="43"/>
    </row>
    <row r="45" spans="1:12" x14ac:dyDescent="0.2">
      <c r="A45" s="45"/>
    </row>
    <row r="46" spans="1:12" x14ac:dyDescent="0.2">
      <c r="B46" s="43"/>
      <c r="C46" s="43"/>
      <c r="D46" s="43"/>
      <c r="E46" s="43"/>
      <c r="F46" s="43"/>
    </row>
    <row r="47" spans="1:12" x14ac:dyDescent="0.2">
      <c r="A47" s="43"/>
      <c r="B47" s="69"/>
      <c r="C47" s="69"/>
      <c r="D47" s="69"/>
      <c r="E47" s="69"/>
      <c r="F47" s="69"/>
    </row>
    <row r="48" spans="1:12" x14ac:dyDescent="0.2">
      <c r="A48" s="43"/>
      <c r="B48" s="69"/>
      <c r="C48" s="69"/>
      <c r="D48" s="69"/>
      <c r="E48" s="69"/>
      <c r="F48" s="69"/>
    </row>
    <row r="49" spans="1:8" x14ac:dyDescent="0.2">
      <c r="A49" s="43"/>
      <c r="B49" s="69"/>
      <c r="C49" s="69"/>
      <c r="D49" s="69"/>
      <c r="E49" s="69"/>
      <c r="F49" s="69"/>
    </row>
    <row r="50" spans="1:8" x14ac:dyDescent="0.2">
      <c r="A50" s="43"/>
      <c r="B50" s="69"/>
      <c r="C50" s="69"/>
      <c r="D50" s="69"/>
      <c r="E50" s="69"/>
      <c r="F50" s="69"/>
    </row>
    <row r="51" spans="1:8" x14ac:dyDescent="0.2">
      <c r="A51" s="43"/>
      <c r="B51" s="69"/>
      <c r="C51" s="69"/>
      <c r="D51" s="69"/>
      <c r="E51" s="69"/>
      <c r="F51" s="69"/>
    </row>
    <row r="53" spans="1:8" x14ac:dyDescent="0.2">
      <c r="A53" s="43"/>
    </row>
    <row r="54" spans="1:8" x14ac:dyDescent="0.2">
      <c r="B54" s="43"/>
      <c r="C54" s="43"/>
      <c r="D54" s="43"/>
      <c r="E54" s="43"/>
      <c r="F54" s="43"/>
    </row>
    <row r="55" spans="1:8" x14ac:dyDescent="0.2">
      <c r="A55" s="43"/>
      <c r="B55" s="69"/>
      <c r="C55" s="69"/>
      <c r="D55" s="69"/>
      <c r="E55" s="69"/>
      <c r="F55" s="69"/>
    </row>
    <row r="56" spans="1:8" x14ac:dyDescent="0.2">
      <c r="A56" s="43"/>
      <c r="B56" s="69"/>
      <c r="C56" s="69"/>
      <c r="D56" s="69"/>
      <c r="E56" s="69"/>
      <c r="F56" s="69"/>
    </row>
    <row r="57" spans="1:8" x14ac:dyDescent="0.2">
      <c r="A57" s="43"/>
      <c r="B57" s="69"/>
      <c r="C57" s="69"/>
      <c r="D57" s="69"/>
      <c r="E57" s="69"/>
      <c r="F57" s="69"/>
    </row>
    <row r="58" spans="1:8" x14ac:dyDescent="0.2">
      <c r="A58" s="43"/>
      <c r="B58" s="69"/>
      <c r="C58" s="70"/>
      <c r="D58" s="70"/>
      <c r="E58" s="70"/>
      <c r="F58" s="70"/>
    </row>
    <row r="60" spans="1:8" x14ac:dyDescent="0.2">
      <c r="A60" s="43"/>
    </row>
    <row r="61" spans="1:8" x14ac:dyDescent="0.2">
      <c r="B61" s="43"/>
      <c r="C61" s="43"/>
      <c r="D61" s="43"/>
      <c r="E61" s="43"/>
      <c r="F61" s="43"/>
    </row>
    <row r="62" spans="1:8" x14ac:dyDescent="0.2">
      <c r="A62" s="43"/>
      <c r="B62" s="63"/>
      <c r="C62" s="69"/>
      <c r="D62" s="69"/>
      <c r="E62" s="69"/>
      <c r="F62" s="69"/>
      <c r="H62" s="69"/>
    </row>
    <row r="63" spans="1:8" x14ac:dyDescent="0.2">
      <c r="A63" s="43"/>
      <c r="B63" s="63"/>
      <c r="C63" s="69"/>
      <c r="D63" s="69"/>
      <c r="E63" s="69"/>
      <c r="F63" s="69"/>
      <c r="H63" s="69"/>
    </row>
    <row r="64" spans="1:8" x14ac:dyDescent="0.2">
      <c r="A64" s="43"/>
      <c r="B64" s="69"/>
      <c r="C64" s="69"/>
      <c r="D64" s="69"/>
      <c r="E64" s="69"/>
      <c r="F64" s="69"/>
      <c r="H64" s="69"/>
    </row>
    <row r="65" spans="1:8" x14ac:dyDescent="0.2">
      <c r="A65" s="43"/>
      <c r="B65" s="69"/>
      <c r="C65" s="69"/>
      <c r="D65" s="69"/>
      <c r="E65" s="69"/>
      <c r="F65" s="69"/>
      <c r="H65" s="55"/>
    </row>
    <row r="66" spans="1:8" x14ac:dyDescent="0.2">
      <c r="A66" s="43"/>
      <c r="B66" s="69"/>
      <c r="C66" s="69"/>
      <c r="D66" s="69"/>
      <c r="E66" s="69"/>
      <c r="F66" s="69"/>
    </row>
    <row r="67" spans="1:8" x14ac:dyDescent="0.2">
      <c r="A67" s="43"/>
      <c r="B67" s="69"/>
      <c r="C67" s="69"/>
      <c r="D67" s="69"/>
      <c r="E67" s="69"/>
      <c r="F67" s="69"/>
    </row>
    <row r="68" spans="1:8" x14ac:dyDescent="0.2">
      <c r="A68" s="43"/>
      <c r="B68" s="69"/>
      <c r="C68" s="69"/>
      <c r="D68" s="69"/>
      <c r="E68" s="69"/>
      <c r="F68" s="69"/>
    </row>
    <row r="70" spans="1:8" x14ac:dyDescent="0.2">
      <c r="A70" s="48"/>
    </row>
    <row r="76" spans="1:8" x14ac:dyDescent="0.2">
      <c r="A76" s="71"/>
      <c r="B76" s="72"/>
      <c r="C76" s="72"/>
      <c r="D76" s="72"/>
      <c r="E76" s="72"/>
      <c r="F76" s="72"/>
    </row>
    <row r="77" spans="1:8" x14ac:dyDescent="0.2">
      <c r="A77" s="72"/>
      <c r="B77" s="72"/>
      <c r="C77" s="72"/>
      <c r="D77" s="72"/>
      <c r="E77" s="72"/>
      <c r="F77" s="72"/>
    </row>
    <row r="78" spans="1:8" x14ac:dyDescent="0.2">
      <c r="A78" s="72"/>
      <c r="B78" s="72"/>
      <c r="C78" s="72"/>
      <c r="D78" s="72"/>
      <c r="E78" s="72"/>
      <c r="F78" s="72"/>
    </row>
    <row r="79" spans="1:8" x14ac:dyDescent="0.2">
      <c r="A79" s="72"/>
      <c r="B79" s="72"/>
      <c r="C79" s="72"/>
      <c r="D79" s="72"/>
      <c r="E79" s="72"/>
      <c r="F79" s="72"/>
    </row>
    <row r="80" spans="1:8" x14ac:dyDescent="0.2">
      <c r="A80" s="72"/>
      <c r="B80" s="72"/>
      <c r="C80" s="72"/>
      <c r="D80" s="72"/>
      <c r="E80" s="72"/>
      <c r="F80" s="72"/>
    </row>
    <row r="81" spans="1:6" x14ac:dyDescent="0.2">
      <c r="A81" s="72"/>
      <c r="B81" s="72"/>
      <c r="C81" s="72"/>
      <c r="D81" s="72"/>
      <c r="E81" s="72"/>
      <c r="F81" s="72"/>
    </row>
    <row r="82" spans="1:6" x14ac:dyDescent="0.2">
      <c r="A82" s="72"/>
      <c r="B82" s="72"/>
      <c r="C82" s="72"/>
      <c r="D82" s="72"/>
      <c r="E82" s="72"/>
      <c r="F82" s="72"/>
    </row>
    <row r="83" spans="1:6" x14ac:dyDescent="0.2">
      <c r="A83" s="72"/>
      <c r="B83" s="72"/>
      <c r="C83" s="72"/>
      <c r="D83" s="72"/>
      <c r="E83" s="72"/>
      <c r="F83" s="72"/>
    </row>
    <row r="84" spans="1:6" x14ac:dyDescent="0.2">
      <c r="A84" s="72"/>
      <c r="B84" s="72"/>
      <c r="C84" s="72"/>
      <c r="D84" s="72"/>
      <c r="E84" s="72"/>
      <c r="F84" s="72"/>
    </row>
    <row r="86" spans="1:6" x14ac:dyDescent="0.2">
      <c r="A86" s="48"/>
    </row>
    <row r="96" spans="1:6" x14ac:dyDescent="0.2">
      <c r="A96" s="48"/>
    </row>
    <row r="112" spans="1:6" x14ac:dyDescent="0.2">
      <c r="A112" s="53"/>
      <c r="B112" s="53"/>
      <c r="C112" s="53"/>
      <c r="D112" s="53"/>
      <c r="E112" s="53"/>
      <c r="F112" s="53"/>
    </row>
    <row r="113" spans="1:6" x14ac:dyDescent="0.2">
      <c r="A113" s="53"/>
      <c r="B113" s="53"/>
      <c r="C113" s="53"/>
      <c r="D113" s="53"/>
      <c r="E113" s="53"/>
      <c r="F113" s="53"/>
    </row>
    <row r="114" spans="1:6" x14ac:dyDescent="0.2">
      <c r="A114" s="53"/>
      <c r="B114" s="53"/>
      <c r="C114" s="53"/>
      <c r="D114" s="53"/>
      <c r="E114" s="53"/>
      <c r="F114" s="53"/>
    </row>
    <row r="115" spans="1:6" x14ac:dyDescent="0.2">
      <c r="A115" s="53"/>
      <c r="B115" s="53"/>
      <c r="C115" s="53"/>
      <c r="D115" s="53"/>
      <c r="E115" s="53"/>
      <c r="F115" s="53"/>
    </row>
    <row r="118" spans="1:6" x14ac:dyDescent="0.2">
      <c r="A118" s="52"/>
      <c r="B118" s="52"/>
      <c r="C118" s="52"/>
      <c r="D118" s="52"/>
      <c r="E118" s="52"/>
      <c r="F118" s="52"/>
    </row>
    <row r="119" spans="1:6" x14ac:dyDescent="0.2">
      <c r="A119" s="52"/>
    </row>
    <row r="120" spans="1:6" x14ac:dyDescent="0.2">
      <c r="A120" s="52"/>
    </row>
  </sheetData>
  <sortState xmlns:xlrd2="http://schemas.microsoft.com/office/spreadsheetml/2017/richdata2" ref="A27:M41">
    <sortCondition descending="1" ref="M27:M41"/>
  </sortState>
  <pageMargins left="0.7" right="0.7" top="0.78740157499999996" bottom="0.78740157499999996" header="0.3" footer="0.3"/>
  <pageSetup paperSize="9" orientation="portrait" horizontalDpi="0" verticalDpi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A9F65-C31C-364D-A1CB-3E269222A1D2}">
  <dimension ref="A1:G19"/>
  <sheetViews>
    <sheetView zoomScale="81" workbookViewId="0">
      <selection activeCell="C23" sqref="C23"/>
    </sheetView>
  </sheetViews>
  <sheetFormatPr baseColWidth="10" defaultRowHeight="16" x14ac:dyDescent="0.2"/>
  <cols>
    <col min="1" max="1" width="22.5" customWidth="1"/>
    <col min="7" max="7" width="18.33203125" customWidth="1"/>
  </cols>
  <sheetData>
    <row r="1" spans="1:7" x14ac:dyDescent="0.2">
      <c r="A1" s="33" t="s">
        <v>129</v>
      </c>
    </row>
    <row r="2" spans="1:7" x14ac:dyDescent="0.2">
      <c r="B2">
        <v>2019</v>
      </c>
      <c r="C2">
        <v>2020</v>
      </c>
      <c r="D2">
        <v>2021</v>
      </c>
      <c r="E2">
        <v>2022</v>
      </c>
      <c r="F2">
        <v>2023</v>
      </c>
      <c r="G2" t="s">
        <v>128</v>
      </c>
    </row>
    <row r="3" spans="1:7" x14ac:dyDescent="0.2">
      <c r="A3" t="s">
        <v>78</v>
      </c>
      <c r="B3">
        <v>4.4000000000000004</v>
      </c>
      <c r="C3">
        <v>9.3000000000000007</v>
      </c>
      <c r="D3">
        <v>17.3</v>
      </c>
      <c r="E3">
        <v>30.4</v>
      </c>
      <c r="F3">
        <v>43.6</v>
      </c>
      <c r="G3">
        <f t="shared" ref="G3:G19" si="0">((F3-B3)/B3)*100</f>
        <v>890.90909090909088</v>
      </c>
    </row>
    <row r="4" spans="1:7" x14ac:dyDescent="0.2">
      <c r="A4" t="s">
        <v>76</v>
      </c>
      <c r="B4">
        <v>12.7</v>
      </c>
      <c r="C4">
        <v>14.5</v>
      </c>
      <c r="D4">
        <v>17.7</v>
      </c>
      <c r="E4">
        <v>21</v>
      </c>
      <c r="F4">
        <v>23.5</v>
      </c>
      <c r="G4">
        <f t="shared" si="0"/>
        <v>85.039370078740177</v>
      </c>
    </row>
    <row r="5" spans="1:7" x14ac:dyDescent="0.2">
      <c r="A5" t="s">
        <v>77</v>
      </c>
      <c r="B5">
        <v>95.84</v>
      </c>
      <c r="C5">
        <v>124.02</v>
      </c>
      <c r="D5">
        <v>145.19</v>
      </c>
      <c r="E5">
        <v>154.79</v>
      </c>
      <c r="F5">
        <v>169.16</v>
      </c>
      <c r="G5">
        <f t="shared" si="0"/>
        <v>76.502504173622697</v>
      </c>
    </row>
    <row r="6" spans="1:7" x14ac:dyDescent="0.2">
      <c r="A6" t="s">
        <v>93</v>
      </c>
      <c r="B6">
        <v>72</v>
      </c>
      <c r="C6">
        <v>82</v>
      </c>
      <c r="D6">
        <v>94</v>
      </c>
      <c r="E6">
        <v>105</v>
      </c>
      <c r="F6">
        <v>121</v>
      </c>
      <c r="G6">
        <f t="shared" si="0"/>
        <v>68.055555555555557</v>
      </c>
    </row>
    <row r="7" spans="1:7" x14ac:dyDescent="0.2">
      <c r="A7" t="s">
        <v>89</v>
      </c>
      <c r="B7">
        <v>136.80000000000001</v>
      </c>
      <c r="C7">
        <v>140.1</v>
      </c>
      <c r="D7">
        <v>184.4</v>
      </c>
      <c r="E7">
        <v>189</v>
      </c>
      <c r="F7">
        <v>204.7</v>
      </c>
      <c r="G7">
        <f t="shared" si="0"/>
        <v>49.634502923976584</v>
      </c>
    </row>
    <row r="8" spans="1:7" x14ac:dyDescent="0.2">
      <c r="A8" t="s">
        <v>1</v>
      </c>
      <c r="B8">
        <v>253.72200000000001</v>
      </c>
      <c r="C8">
        <v>280.95699999999999</v>
      </c>
      <c r="D8">
        <v>298.25200000000001</v>
      </c>
      <c r="E8">
        <v>316.93700000000001</v>
      </c>
      <c r="F8">
        <v>341.76299999999998</v>
      </c>
      <c r="G8">
        <f t="shared" si="0"/>
        <v>34.699789533426333</v>
      </c>
    </row>
    <row r="9" spans="1:7" x14ac:dyDescent="0.2">
      <c r="A9" t="s">
        <v>69</v>
      </c>
      <c r="B9">
        <v>60.37</v>
      </c>
      <c r="C9">
        <v>59.6</v>
      </c>
      <c r="D9">
        <v>58.6</v>
      </c>
      <c r="E9">
        <v>66.989999999999995</v>
      </c>
      <c r="F9">
        <v>76.959999999999994</v>
      </c>
      <c r="G9">
        <f t="shared" si="0"/>
        <v>27.480536690409142</v>
      </c>
    </row>
    <row r="10" spans="1:7" x14ac:dyDescent="0.2">
      <c r="A10" t="s">
        <v>0</v>
      </c>
      <c r="B10">
        <v>652.90700000000004</v>
      </c>
      <c r="C10">
        <v>672.53099999999995</v>
      </c>
      <c r="D10">
        <v>693.38699999999994</v>
      </c>
      <c r="E10">
        <v>728.23500000000001</v>
      </c>
      <c r="F10">
        <v>769.64300000000003</v>
      </c>
      <c r="G10">
        <f t="shared" si="0"/>
        <v>17.879422337331345</v>
      </c>
    </row>
    <row r="11" spans="1:7" x14ac:dyDescent="0.2">
      <c r="A11" t="s">
        <v>74</v>
      </c>
      <c r="B11">
        <v>12.13</v>
      </c>
      <c r="C11">
        <v>10.96</v>
      </c>
      <c r="D11">
        <v>11.55</v>
      </c>
      <c r="E11">
        <v>12.44</v>
      </c>
      <c r="F11">
        <v>13.29</v>
      </c>
      <c r="G11">
        <f t="shared" si="0"/>
        <v>9.563066776586961</v>
      </c>
    </row>
    <row r="12" spans="1:7" x14ac:dyDescent="0.2">
      <c r="A12" t="s">
        <v>140</v>
      </c>
      <c r="B12">
        <v>173.1</v>
      </c>
      <c r="C12">
        <v>180.3</v>
      </c>
      <c r="D12">
        <v>183.6</v>
      </c>
      <c r="E12">
        <v>184.4</v>
      </c>
      <c r="F12">
        <v>186.1</v>
      </c>
      <c r="G12">
        <f t="shared" si="0"/>
        <v>7.510109763142693</v>
      </c>
    </row>
    <row r="13" spans="1:7" x14ac:dyDescent="0.2">
      <c r="A13" t="s">
        <v>73</v>
      </c>
      <c r="B13">
        <v>30.8</v>
      </c>
      <c r="C13">
        <v>29.6</v>
      </c>
      <c r="D13">
        <v>31.6</v>
      </c>
      <c r="E13">
        <v>31.7</v>
      </c>
      <c r="F13">
        <v>32.24</v>
      </c>
      <c r="G13">
        <f t="shared" si="0"/>
        <v>4.6753246753246795</v>
      </c>
    </row>
    <row r="14" spans="1:7" x14ac:dyDescent="0.2">
      <c r="A14" t="s">
        <v>72</v>
      </c>
      <c r="B14">
        <v>75.33</v>
      </c>
      <c r="C14">
        <v>72.39</v>
      </c>
      <c r="D14">
        <v>77.28</v>
      </c>
      <c r="E14">
        <v>77.430000000000007</v>
      </c>
      <c r="F14">
        <v>78.75</v>
      </c>
      <c r="G14">
        <f t="shared" si="0"/>
        <v>4.5400238948626068</v>
      </c>
    </row>
    <row r="15" spans="1:7" x14ac:dyDescent="0.2">
      <c r="A15" t="s">
        <v>141</v>
      </c>
      <c r="B15">
        <v>21.800174000000002</v>
      </c>
      <c r="C15">
        <v>10.674666000000002</v>
      </c>
      <c r="D15">
        <v>11.518159220000001</v>
      </c>
      <c r="E15">
        <v>18.005091599999997</v>
      </c>
      <c r="F15">
        <v>21.860993600000004</v>
      </c>
      <c r="G15">
        <f t="shared" si="0"/>
        <v>0.2789867640506084</v>
      </c>
    </row>
    <row r="16" spans="1:7" x14ac:dyDescent="0.2">
      <c r="A16" t="s">
        <v>71</v>
      </c>
      <c r="B16">
        <v>55.1</v>
      </c>
      <c r="C16">
        <v>22.11</v>
      </c>
      <c r="D16">
        <v>22.74</v>
      </c>
      <c r="E16">
        <v>48.35</v>
      </c>
      <c r="F16">
        <v>55.04</v>
      </c>
      <c r="G16">
        <f t="shared" si="0"/>
        <v>-0.10889292196007673</v>
      </c>
    </row>
    <row r="17" spans="1:7" x14ac:dyDescent="0.2">
      <c r="A17" t="s">
        <v>75</v>
      </c>
      <c r="B17">
        <v>111.6</v>
      </c>
      <c r="C17">
        <v>113</v>
      </c>
      <c r="D17">
        <v>119</v>
      </c>
      <c r="E17">
        <v>139.30000000000001</v>
      </c>
      <c r="F17">
        <v>107.25</v>
      </c>
      <c r="G17">
        <f t="shared" si="0"/>
        <v>-3.8978494623655866</v>
      </c>
    </row>
    <row r="18" spans="1:7" x14ac:dyDescent="0.2">
      <c r="A18" t="s">
        <v>68</v>
      </c>
      <c r="B18">
        <v>434.63119</v>
      </c>
      <c r="C18">
        <v>361.60030999999998</v>
      </c>
      <c r="D18">
        <v>374.19074799999999</v>
      </c>
      <c r="E18">
        <v>397.01671399999998</v>
      </c>
      <c r="F18">
        <v>405.88257299999998</v>
      </c>
      <c r="G18">
        <f t="shared" si="0"/>
        <v>-6.614485490560404</v>
      </c>
    </row>
    <row r="19" spans="1:7" x14ac:dyDescent="0.2">
      <c r="A19" t="s">
        <v>2</v>
      </c>
      <c r="B19">
        <v>115.80200000000001</v>
      </c>
      <c r="C19">
        <v>105.17400000000001</v>
      </c>
      <c r="D19">
        <v>90.063000000000002</v>
      </c>
      <c r="E19">
        <v>82.915999999999997</v>
      </c>
      <c r="F19">
        <v>78.430000000000007</v>
      </c>
      <c r="G19">
        <f t="shared" si="0"/>
        <v>-32.272326902816872</v>
      </c>
    </row>
  </sheetData>
  <sortState xmlns:xlrd2="http://schemas.microsoft.com/office/spreadsheetml/2017/richdata2" ref="A3:G19">
    <sortCondition descending="1" ref="G3:G19"/>
  </sortState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D1044-4ED4-3640-9DF0-0EA4E7926D22}">
  <dimension ref="A1:F9"/>
  <sheetViews>
    <sheetView zoomScale="140" workbookViewId="0">
      <selection activeCell="A2" sqref="A2"/>
    </sheetView>
  </sheetViews>
  <sheetFormatPr baseColWidth="10" defaultRowHeight="16" x14ac:dyDescent="0.2"/>
  <sheetData>
    <row r="1" spans="1:6" x14ac:dyDescent="0.2">
      <c r="A1" s="41" t="s">
        <v>146</v>
      </c>
    </row>
    <row r="2" spans="1:6" x14ac:dyDescent="0.2">
      <c r="B2" s="5">
        <v>2019</v>
      </c>
      <c r="C2" s="5">
        <v>2020</v>
      </c>
      <c r="D2" s="5">
        <v>2021</v>
      </c>
      <c r="E2" s="5">
        <v>2022</v>
      </c>
      <c r="F2" s="5">
        <v>2023</v>
      </c>
    </row>
    <row r="3" spans="1:6" x14ac:dyDescent="0.2">
      <c r="A3" s="5" t="s">
        <v>5</v>
      </c>
      <c r="B3" s="38">
        <v>0.42399999999999999</v>
      </c>
      <c r="C3" s="38">
        <v>0.40200000000000002</v>
      </c>
      <c r="D3" s="38">
        <v>0.377</v>
      </c>
      <c r="E3" s="38">
        <v>0.438</v>
      </c>
      <c r="F3" s="38">
        <v>0.39900000000000002</v>
      </c>
    </row>
    <row r="4" spans="1:6" x14ac:dyDescent="0.2">
      <c r="A4" s="5" t="s">
        <v>6</v>
      </c>
      <c r="B4" s="38">
        <v>3.5000000000000003E-2</v>
      </c>
      <c r="C4" s="38">
        <v>3.2000000000000001E-2</v>
      </c>
      <c r="D4" s="38">
        <v>3.7999999999999999E-2</v>
      </c>
      <c r="E4" s="38">
        <v>4.4999999999999998E-2</v>
      </c>
      <c r="F4" s="38">
        <v>0.04</v>
      </c>
    </row>
    <row r="5" spans="1:6" x14ac:dyDescent="0.2">
      <c r="A5" s="5" t="s">
        <v>7</v>
      </c>
      <c r="B5" s="38">
        <v>0.13100000000000001</v>
      </c>
      <c r="C5" s="38">
        <v>0.16</v>
      </c>
      <c r="D5" s="38">
        <v>0.21099999999999999</v>
      </c>
      <c r="E5" s="38">
        <v>0.27400000000000002</v>
      </c>
      <c r="F5" s="38">
        <v>0.30199999999999999</v>
      </c>
    </row>
    <row r="6" spans="1:6" x14ac:dyDescent="0.2">
      <c r="A6" s="5" t="s">
        <v>8</v>
      </c>
      <c r="B6" s="38">
        <v>1.0999999999999999E-2</v>
      </c>
      <c r="C6" s="38">
        <v>1.2E-2</v>
      </c>
      <c r="D6" s="38">
        <v>1.6E-2</v>
      </c>
      <c r="E6" s="38">
        <v>5.1999999999999998E-2</v>
      </c>
      <c r="F6" s="38">
        <v>5.8999999999999997E-2</v>
      </c>
    </row>
    <row r="7" spans="1:6" x14ac:dyDescent="0.2">
      <c r="A7" s="5" t="s">
        <v>11</v>
      </c>
      <c r="B7" s="38">
        <v>0.4</v>
      </c>
      <c r="C7" s="38">
        <v>0.39400000000000002</v>
      </c>
      <c r="D7" s="38">
        <v>0.35799999999999998</v>
      </c>
      <c r="E7" s="38">
        <v>0.191</v>
      </c>
      <c r="F7" s="38">
        <v>0.2</v>
      </c>
    </row>
    <row r="8" spans="1:6" x14ac:dyDescent="0.2">
      <c r="A8" t="s">
        <v>9</v>
      </c>
      <c r="B8" cm="1">
        <f t="array" ref="B8">SUM((B3:B6 * 100)^2)</f>
        <v>1982.8300000000002</v>
      </c>
      <c r="C8" cm="1">
        <f t="array" ref="C8">SUM((C3:C6 * 100)^2)</f>
        <v>1883.7200000000003</v>
      </c>
      <c r="D8" cm="1">
        <f t="array" ref="D8">SUM((D3:D6 * 100)^2)</f>
        <v>1883.5</v>
      </c>
      <c r="E8" cm="1">
        <f t="array" ref="E8">SUM((E3:E6 * 100)^2)</f>
        <v>2716.49</v>
      </c>
      <c r="F8" cm="1">
        <f t="array" ref="F8">SUM((F3:F6 * 100)^2)</f>
        <v>2554.86</v>
      </c>
    </row>
    <row r="9" spans="1:6" x14ac:dyDescent="0.2">
      <c r="A9" t="s">
        <v>10</v>
      </c>
      <c r="B9" cm="1">
        <f t="array" ref="B9">SUM((B3:B6 * 100))</f>
        <v>60.1</v>
      </c>
      <c r="C9" cm="1">
        <f t="array" ref="C9">SUM((C3:C6 * 100))</f>
        <v>60.600000000000009</v>
      </c>
      <c r="D9" cm="1">
        <f t="array" ref="D9">SUM((D3:D6 * 100))</f>
        <v>64.199999999999989</v>
      </c>
      <c r="E9" cm="1">
        <f t="array" ref="E9">SUM((E3:E6 * 100))</f>
        <v>80.900000000000006</v>
      </c>
      <c r="F9" cm="1">
        <f t="array" ref="F9">SUM((F3:F6 * 100))</f>
        <v>80.000000000000014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FBBC9-80EF-8747-A5CD-3FC93DA74A25}">
  <dimension ref="A1:F10"/>
  <sheetViews>
    <sheetView zoomScale="116" workbookViewId="0">
      <selection activeCell="A2" sqref="A2"/>
    </sheetView>
  </sheetViews>
  <sheetFormatPr baseColWidth="10" defaultRowHeight="16" x14ac:dyDescent="0.2"/>
  <sheetData>
    <row r="1" spans="1:6" x14ac:dyDescent="0.2">
      <c r="A1" s="45" t="s">
        <v>147</v>
      </c>
    </row>
    <row r="2" spans="1:6" x14ac:dyDescent="0.2">
      <c r="B2" s="5">
        <v>2019</v>
      </c>
      <c r="C2" s="5">
        <v>2020</v>
      </c>
      <c r="D2" s="5">
        <v>2021</v>
      </c>
      <c r="E2" s="5">
        <v>2022</v>
      </c>
      <c r="F2" s="5">
        <v>2023</v>
      </c>
    </row>
    <row r="3" spans="1:6" x14ac:dyDescent="0.2">
      <c r="A3" s="5" t="s">
        <v>12</v>
      </c>
      <c r="B3" s="37">
        <v>0.31</v>
      </c>
      <c r="C3" s="37">
        <v>0.30399999999999999</v>
      </c>
      <c r="D3" s="37">
        <v>0.308</v>
      </c>
      <c r="E3" s="37">
        <v>0.307</v>
      </c>
      <c r="F3" s="37">
        <v>0.30399999999999999</v>
      </c>
    </row>
    <row r="4" spans="1:6" x14ac:dyDescent="0.2">
      <c r="A4" s="5" t="s">
        <v>13</v>
      </c>
      <c r="B4" s="37">
        <v>0.11899999999999999</v>
      </c>
      <c r="C4" s="37">
        <v>0.112</v>
      </c>
      <c r="D4" s="37">
        <v>0.109</v>
      </c>
      <c r="E4" s="37">
        <v>0.105</v>
      </c>
      <c r="F4" s="37">
        <v>0.10199999999999999</v>
      </c>
    </row>
    <row r="5" spans="1:6" x14ac:dyDescent="0.2">
      <c r="A5" s="5" t="s">
        <v>14</v>
      </c>
      <c r="B5" s="37">
        <v>4.5999999999999999E-2</v>
      </c>
      <c r="C5" s="37">
        <v>5.0999999999999997E-2</v>
      </c>
      <c r="D5" s="37">
        <v>6.7000000000000004E-2</v>
      </c>
      <c r="E5" s="37">
        <v>8.4000000000000005E-2</v>
      </c>
      <c r="F5" s="37">
        <v>8.6999999999999994E-2</v>
      </c>
    </row>
    <row r="6" spans="1:6" x14ac:dyDescent="0.2">
      <c r="A6" s="5" t="s">
        <v>15</v>
      </c>
      <c r="B6" s="37">
        <v>7.0000000000000001E-3</v>
      </c>
      <c r="C6" s="37">
        <v>8.0000000000000002E-3</v>
      </c>
      <c r="D6" s="37">
        <v>8.0000000000000002E-3</v>
      </c>
      <c r="E6" s="37">
        <v>0.01</v>
      </c>
      <c r="F6" s="37">
        <v>0</v>
      </c>
    </row>
    <row r="7" spans="1:6" x14ac:dyDescent="0.2">
      <c r="A7" s="5" t="s">
        <v>16</v>
      </c>
      <c r="B7" s="37">
        <v>0.13500000000000001</v>
      </c>
      <c r="C7" s="37">
        <v>0.13400000000000001</v>
      </c>
      <c r="D7" s="37">
        <v>0.13700000000000001</v>
      </c>
      <c r="E7" s="37">
        <v>0.25</v>
      </c>
      <c r="F7" s="37">
        <v>0.188</v>
      </c>
    </row>
    <row r="8" spans="1:6" x14ac:dyDescent="0.2">
      <c r="A8" s="5" t="s">
        <v>11</v>
      </c>
      <c r="B8" s="37">
        <v>0.38300000000000001</v>
      </c>
      <c r="C8" s="37">
        <v>0.39100000000000001</v>
      </c>
      <c r="D8" s="37">
        <v>0.371</v>
      </c>
      <c r="E8" s="37">
        <v>0.24399999999999999</v>
      </c>
      <c r="F8" s="37">
        <v>0.318</v>
      </c>
    </row>
    <row r="9" spans="1:6" x14ac:dyDescent="0.2">
      <c r="A9" t="s">
        <v>9</v>
      </c>
      <c r="B9" s="2" cm="1">
        <f t="array" ref="B9">SUM((B3:B7 * 100)^2)</f>
        <v>1306.51</v>
      </c>
      <c r="C9" s="2" cm="1">
        <f t="array" ref="C9">SUM((C3:C7 * 100)^2)</f>
        <v>1255.81</v>
      </c>
      <c r="D9" s="2" cm="1">
        <f t="array" ref="D9">SUM((D3:D7 * 100)^2)</f>
        <v>1300.6700000000003</v>
      </c>
      <c r="E9" s="2" cm="1">
        <f t="array" ref="E9">SUM((E3:E7 * 100)^2)</f>
        <v>1749.3</v>
      </c>
      <c r="F9" s="2" cm="1">
        <f t="array" ref="F9">SUM((F3:F7 * 100)^2)</f>
        <v>1457.3300000000002</v>
      </c>
    </row>
    <row r="10" spans="1:6" x14ac:dyDescent="0.2">
      <c r="A10" t="s">
        <v>10</v>
      </c>
      <c r="B10" cm="1">
        <f t="array" ref="B10">SUM((B3:B6 * 100))</f>
        <v>48.2</v>
      </c>
      <c r="C10" cm="1">
        <f t="array" ref="C10">SUM((C3:C6 * 100))</f>
        <v>47.5</v>
      </c>
      <c r="D10" cm="1">
        <f t="array" ref="D10">SUM((D3:D6 * 100))</f>
        <v>49.2</v>
      </c>
      <c r="E10" cm="1">
        <f t="array" ref="E10">SUM((E3:E6 * 100))</f>
        <v>50.6</v>
      </c>
      <c r="F10" cm="1">
        <f t="array" ref="F10">SUM((F3:F6 * 100))</f>
        <v>49.3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AF286-5940-DD41-A8D1-0D7DAD84F558}">
  <dimension ref="A1:F7"/>
  <sheetViews>
    <sheetView zoomScale="111" workbookViewId="0">
      <selection activeCell="A2" sqref="A2"/>
    </sheetView>
  </sheetViews>
  <sheetFormatPr baseColWidth="10" defaultRowHeight="16" x14ac:dyDescent="0.2"/>
  <cols>
    <col min="1" max="1" width="31.1640625" customWidth="1"/>
  </cols>
  <sheetData>
    <row r="1" spans="1:6" x14ac:dyDescent="0.2">
      <c r="A1" s="46" t="s">
        <v>4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130</v>
      </c>
      <c r="B3" s="4">
        <v>652.90700000000004</v>
      </c>
      <c r="C3" s="4">
        <v>672.53099999999995</v>
      </c>
      <c r="D3" s="4">
        <v>693.38699999999994</v>
      </c>
      <c r="E3" s="4">
        <v>728.23500000000001</v>
      </c>
      <c r="F3" s="4">
        <v>769.64300000000003</v>
      </c>
    </row>
    <row r="4" spans="1:6" x14ac:dyDescent="0.2">
      <c r="A4" t="s">
        <v>131</v>
      </c>
      <c r="B4" s="4">
        <v>253.72200000000001</v>
      </c>
      <c r="C4" s="4">
        <v>280.95699999999999</v>
      </c>
      <c r="D4" s="4">
        <v>298.25200000000001</v>
      </c>
      <c r="E4" s="4">
        <v>316.93700000000001</v>
      </c>
      <c r="F4" s="4">
        <v>341.76299999999998</v>
      </c>
    </row>
    <row r="5" spans="1:6" x14ac:dyDescent="0.2">
      <c r="A5" t="s">
        <v>132</v>
      </c>
      <c r="B5" s="4">
        <v>115.80200000000001</v>
      </c>
      <c r="C5" s="4">
        <v>105.17400000000001</v>
      </c>
      <c r="D5" s="4">
        <v>90.063000000000002</v>
      </c>
      <c r="E5" s="4">
        <v>82.915999999999997</v>
      </c>
      <c r="F5" s="4">
        <v>78.430000000000007</v>
      </c>
    </row>
    <row r="6" spans="1:6" x14ac:dyDescent="0.2">
      <c r="A6" t="s">
        <v>133</v>
      </c>
      <c r="B6" s="3">
        <v>173.1</v>
      </c>
      <c r="C6" s="3">
        <v>180.3</v>
      </c>
      <c r="D6" s="3">
        <v>183.6</v>
      </c>
      <c r="E6" s="3">
        <v>184.4</v>
      </c>
      <c r="F6" s="3">
        <v>186.1</v>
      </c>
    </row>
    <row r="7" spans="1:6" ht="34" x14ac:dyDescent="0.2">
      <c r="A7" s="36" t="s">
        <v>142</v>
      </c>
      <c r="B7" s="1">
        <f>SUM(B3:B6)</f>
        <v>1195.5309999999999</v>
      </c>
      <c r="C7" s="1">
        <f t="shared" ref="C7:F7" si="0">SUM(C3:C6)</f>
        <v>1238.962</v>
      </c>
      <c r="D7" s="1">
        <f t="shared" si="0"/>
        <v>1265.3019999999999</v>
      </c>
      <c r="E7" s="1">
        <f t="shared" si="0"/>
        <v>1312.4880000000001</v>
      </c>
      <c r="F7" s="1">
        <f t="shared" si="0"/>
        <v>1375.9359999999999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BAA22-D10F-0A43-91A7-7D41CCDF5CDE}">
  <dimension ref="A1:F7"/>
  <sheetViews>
    <sheetView workbookViewId="0"/>
  </sheetViews>
  <sheetFormatPr baseColWidth="10" defaultRowHeight="16" x14ac:dyDescent="0.2"/>
  <sheetData>
    <row r="1" spans="1:6" x14ac:dyDescent="0.2">
      <c r="A1" s="46" t="s">
        <v>18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0</v>
      </c>
      <c r="B3" s="4">
        <v>100</v>
      </c>
      <c r="C3" s="4">
        <v>100</v>
      </c>
      <c r="D3" s="4">
        <v>100</v>
      </c>
      <c r="E3" s="4">
        <v>100</v>
      </c>
      <c r="F3" s="4">
        <v>100</v>
      </c>
    </row>
    <row r="4" spans="1:6" x14ac:dyDescent="0.2">
      <c r="A4" t="s">
        <v>1</v>
      </c>
      <c r="B4" s="4">
        <v>43.5</v>
      </c>
      <c r="C4" s="4">
        <v>47.5</v>
      </c>
      <c r="D4" s="4">
        <v>49</v>
      </c>
      <c r="E4" s="4">
        <v>60.4</v>
      </c>
      <c r="F4" s="4">
        <v>61.5</v>
      </c>
    </row>
    <row r="5" spans="1:6" x14ac:dyDescent="0.2">
      <c r="A5" t="s">
        <v>2</v>
      </c>
      <c r="B5" s="4">
        <v>60.1</v>
      </c>
      <c r="C5" s="4">
        <v>60.600000000000009</v>
      </c>
      <c r="D5" s="4">
        <v>64.199999999999989</v>
      </c>
      <c r="E5" s="4">
        <v>80.900000000000006</v>
      </c>
      <c r="F5" s="4">
        <v>80.000000000000014</v>
      </c>
    </row>
    <row r="6" spans="1:6" x14ac:dyDescent="0.2">
      <c r="A6" t="s">
        <v>3</v>
      </c>
      <c r="B6" s="3">
        <v>48.2</v>
      </c>
      <c r="C6" s="3">
        <v>47.5</v>
      </c>
      <c r="D6" s="3">
        <v>49.2</v>
      </c>
      <c r="E6" s="3">
        <v>50.6</v>
      </c>
      <c r="F6" s="3">
        <v>49.3</v>
      </c>
    </row>
    <row r="7" spans="1:6" x14ac:dyDescent="0.2">
      <c r="B7" s="1"/>
      <c r="C7" s="1"/>
      <c r="D7" s="1"/>
      <c r="E7" s="1"/>
      <c r="F7" s="1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EC3A5-DA22-BD45-981C-7463EA4E0D07}">
  <dimension ref="A1:I26"/>
  <sheetViews>
    <sheetView workbookViewId="0">
      <selection activeCell="A2" sqref="A2"/>
    </sheetView>
  </sheetViews>
  <sheetFormatPr baseColWidth="10" defaultRowHeight="16" x14ac:dyDescent="0.2"/>
  <cols>
    <col min="1" max="1" width="19.5" customWidth="1"/>
  </cols>
  <sheetData>
    <row r="1" spans="1:6" x14ac:dyDescent="0.2">
      <c r="A1" s="46" t="s">
        <v>17</v>
      </c>
    </row>
    <row r="2" spans="1:6" x14ac:dyDescent="0.2">
      <c r="B2">
        <v>2019</v>
      </c>
      <c r="C2">
        <v>2020</v>
      </c>
      <c r="D2">
        <v>2021</v>
      </c>
      <c r="E2">
        <v>2022</v>
      </c>
      <c r="F2">
        <v>2023</v>
      </c>
    </row>
    <row r="3" spans="1:6" x14ac:dyDescent="0.2">
      <c r="A3" t="s">
        <v>0</v>
      </c>
      <c r="B3" s="4">
        <v>3172.5</v>
      </c>
      <c r="C3" s="4">
        <v>3145.5</v>
      </c>
      <c r="D3" s="4">
        <v>3122</v>
      </c>
      <c r="E3" s="4">
        <v>3062</v>
      </c>
      <c r="F3" s="4">
        <v>3100</v>
      </c>
    </row>
    <row r="4" spans="1:6" x14ac:dyDescent="0.2">
      <c r="A4" t="s">
        <v>1</v>
      </c>
      <c r="B4" s="4">
        <v>803.55</v>
      </c>
      <c r="C4" s="4">
        <v>912.29</v>
      </c>
      <c r="D4" s="4">
        <v>1030.8600000000001</v>
      </c>
      <c r="E4" s="4">
        <v>1265.98</v>
      </c>
      <c r="F4" s="4">
        <v>1310.03</v>
      </c>
    </row>
    <row r="5" spans="1:6" x14ac:dyDescent="0.2">
      <c r="A5" t="s">
        <v>2</v>
      </c>
      <c r="B5" s="4">
        <v>1982.8300000000002</v>
      </c>
      <c r="C5" s="4">
        <v>1883.7200000000003</v>
      </c>
      <c r="D5" s="4">
        <v>1883.5</v>
      </c>
      <c r="E5" s="4">
        <v>2716.49</v>
      </c>
      <c r="F5" s="4">
        <v>2554.86</v>
      </c>
    </row>
    <row r="6" spans="1:6" x14ac:dyDescent="0.2">
      <c r="A6" t="s">
        <v>3</v>
      </c>
      <c r="B6" s="3">
        <v>1306.51</v>
      </c>
      <c r="C6" s="3">
        <v>1255.81</v>
      </c>
      <c r="D6" s="3">
        <v>1300.6700000000003</v>
      </c>
      <c r="E6" s="3">
        <v>1749.3</v>
      </c>
      <c r="F6" s="3">
        <v>1457.3300000000002</v>
      </c>
    </row>
    <row r="12" spans="1:6" x14ac:dyDescent="0.2">
      <c r="B12" s="4"/>
      <c r="C12" s="4"/>
      <c r="D12" s="4"/>
      <c r="E12" s="4"/>
      <c r="F12" s="4"/>
    </row>
    <row r="13" spans="1:6" x14ac:dyDescent="0.2">
      <c r="B13" s="4"/>
      <c r="C13" s="4"/>
      <c r="D13" s="4"/>
      <c r="E13" s="4"/>
      <c r="F13" s="4"/>
    </row>
    <row r="14" spans="1:6" x14ac:dyDescent="0.2">
      <c r="B14" s="4"/>
      <c r="C14" s="4"/>
      <c r="D14" s="4"/>
      <c r="E14" s="4"/>
      <c r="F14" s="4"/>
    </row>
    <row r="15" spans="1:6" x14ac:dyDescent="0.2">
      <c r="B15" s="3"/>
      <c r="C15" s="3"/>
      <c r="D15" s="3"/>
      <c r="E15" s="3"/>
      <c r="F15" s="3"/>
    </row>
    <row r="16" spans="1:6" x14ac:dyDescent="0.2">
      <c r="B16" s="1"/>
      <c r="C16" s="1"/>
      <c r="D16" s="1"/>
      <c r="E16" s="1"/>
      <c r="F16" s="1"/>
    </row>
    <row r="18" spans="2:9" x14ac:dyDescent="0.2">
      <c r="I18" s="1"/>
    </row>
    <row r="22" spans="2:9" x14ac:dyDescent="0.2">
      <c r="B22" s="4"/>
      <c r="C22" s="4"/>
      <c r="D22" s="4"/>
      <c r="E22" s="4"/>
      <c r="F22" s="4"/>
    </row>
    <row r="23" spans="2:9" x14ac:dyDescent="0.2">
      <c r="B23" s="4"/>
      <c r="C23" s="4"/>
      <c r="D23" s="4"/>
      <c r="E23" s="4"/>
      <c r="F23" s="4"/>
    </row>
    <row r="24" spans="2:9" x14ac:dyDescent="0.2">
      <c r="B24" s="4"/>
      <c r="C24" s="4"/>
      <c r="D24" s="4"/>
      <c r="E24" s="4"/>
      <c r="F24" s="4"/>
    </row>
    <row r="25" spans="2:9" x14ac:dyDescent="0.2">
      <c r="B25" s="4"/>
      <c r="C25" s="4"/>
      <c r="D25" s="4"/>
      <c r="E25" s="4"/>
      <c r="F25" s="4"/>
    </row>
    <row r="26" spans="2:9" x14ac:dyDescent="0.2">
      <c r="B26" s="1"/>
      <c r="C26" s="1"/>
      <c r="D26" s="1"/>
      <c r="E26" s="1"/>
      <c r="F26" s="1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EFA63-5775-C944-B0D5-2AAE7E7B9BB6}">
  <dimension ref="A1:F9"/>
  <sheetViews>
    <sheetView zoomScale="110" workbookViewId="0">
      <selection activeCell="B4" sqref="B4"/>
    </sheetView>
  </sheetViews>
  <sheetFormatPr baseColWidth="10" defaultRowHeight="16" x14ac:dyDescent="0.2"/>
  <sheetData>
    <row r="1" spans="1:6" x14ac:dyDescent="0.2">
      <c r="A1" s="47" t="s">
        <v>148</v>
      </c>
    </row>
    <row r="2" spans="1:6" x14ac:dyDescent="0.2">
      <c r="B2" s="5">
        <v>2019</v>
      </c>
      <c r="C2" s="5">
        <v>2020</v>
      </c>
      <c r="D2" s="5">
        <v>2021</v>
      </c>
      <c r="E2" s="5">
        <v>2022</v>
      </c>
      <c r="F2" s="5">
        <v>2023</v>
      </c>
    </row>
    <row r="3" spans="1:6" x14ac:dyDescent="0.2">
      <c r="A3" s="35" t="s">
        <v>115</v>
      </c>
      <c r="B3" s="39">
        <v>0.219</v>
      </c>
      <c r="C3" s="39">
        <v>0.253</v>
      </c>
      <c r="D3" s="39">
        <v>0.27300000000000002</v>
      </c>
      <c r="E3" s="39">
        <v>0.26500000000000001</v>
      </c>
      <c r="F3" s="39">
        <v>0.27400000000000002</v>
      </c>
    </row>
    <row r="4" spans="1:6" x14ac:dyDescent="0.2">
      <c r="A4" s="5" t="s">
        <v>19</v>
      </c>
      <c r="B4" s="39">
        <v>0.223</v>
      </c>
      <c r="C4" s="39">
        <v>0.26700000000000002</v>
      </c>
      <c r="D4" s="39">
        <v>0.29599999999999999</v>
      </c>
      <c r="E4" s="39">
        <v>0.29699999999999999</v>
      </c>
      <c r="F4" s="39">
        <v>0.32600000000000001</v>
      </c>
    </row>
    <row r="5" spans="1:6" x14ac:dyDescent="0.2">
      <c r="A5" s="5" t="s">
        <v>20</v>
      </c>
      <c r="B5" s="39">
        <v>0.24299999999999999</v>
      </c>
      <c r="C5" s="39">
        <v>0.27600000000000002</v>
      </c>
      <c r="D5" s="39">
        <v>0.30399999999999999</v>
      </c>
      <c r="E5" s="39">
        <v>0.28100000000000003</v>
      </c>
      <c r="F5" s="39">
        <v>0.30299999999999999</v>
      </c>
    </row>
    <row r="6" spans="1:6" x14ac:dyDescent="0.2">
      <c r="A6" s="5" t="s">
        <v>21</v>
      </c>
      <c r="B6" s="39">
        <v>0.02</v>
      </c>
      <c r="C6" s="39">
        <v>1.6E-2</v>
      </c>
      <c r="D6" s="39">
        <v>1.7000000000000001E-2</v>
      </c>
      <c r="E6" s="39">
        <v>1.9E-2</v>
      </c>
      <c r="F6" s="39">
        <v>2.1000000000000001E-2</v>
      </c>
    </row>
    <row r="7" spans="1:6" x14ac:dyDescent="0.2">
      <c r="A7" s="5" t="s">
        <v>11</v>
      </c>
      <c r="B7" s="39">
        <v>0.29499999999999998</v>
      </c>
      <c r="C7" s="39">
        <v>0.189</v>
      </c>
      <c r="D7" s="39">
        <v>0.127</v>
      </c>
      <c r="E7" s="39">
        <v>0.13800000000000001</v>
      </c>
      <c r="F7" s="39">
        <v>7.5999999999999998E-2</v>
      </c>
    </row>
    <row r="8" spans="1:6" x14ac:dyDescent="0.2">
      <c r="A8" s="5" t="s">
        <v>9</v>
      </c>
      <c r="B8" cm="1">
        <f t="array" ref="B8">SUM((B3:B6 * 100)^2)</f>
        <v>1571.3899999999999</v>
      </c>
      <c r="C8" cm="1">
        <f t="array" ref="C8">SUM((C3:C6 * 100)^2)</f>
        <v>2117.3000000000002</v>
      </c>
      <c r="D8" cm="1">
        <f t="array" ref="D8">SUM((D3:D6 * 100)^2)</f>
        <v>2548.4999999999995</v>
      </c>
      <c r="E8" cm="1">
        <f t="array" ref="E8">SUM((E3:E6 * 100)^2)</f>
        <v>2377.56</v>
      </c>
      <c r="F8" cm="1">
        <f t="array" ref="F8">SUM((F3:F6 * 100)^2)</f>
        <v>2736.02</v>
      </c>
    </row>
    <row r="9" spans="1:6" x14ac:dyDescent="0.2">
      <c r="A9" s="5" t="s">
        <v>10</v>
      </c>
      <c r="B9" cm="1">
        <f t="array" ref="B9">SUM((B3:B6 * 100))</f>
        <v>70.5</v>
      </c>
      <c r="C9" cm="1">
        <f t="array" ref="C9">SUM((C3:C6 * 100))</f>
        <v>81.199999999999989</v>
      </c>
      <c r="D9" cm="1">
        <f t="array" ref="D9">SUM((D3:D6 * 100))</f>
        <v>89</v>
      </c>
      <c r="E9" cm="1">
        <f t="array" ref="E9">SUM((E3:E6 * 100))</f>
        <v>86.200000000000017</v>
      </c>
      <c r="F9" cm="1">
        <f t="array" ref="F9">SUM((F3:F6 * 100))</f>
        <v>92.399999999999991</v>
      </c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5FFFD-F621-1646-81BB-4283FC12A18F}">
  <dimension ref="A1:F12"/>
  <sheetViews>
    <sheetView zoomScale="139" workbookViewId="0">
      <selection activeCell="A2" sqref="A2"/>
    </sheetView>
  </sheetViews>
  <sheetFormatPr baseColWidth="10" defaultRowHeight="16" x14ac:dyDescent="0.2"/>
  <sheetData>
    <row r="1" spans="1:6" x14ac:dyDescent="0.2">
      <c r="A1" s="45" t="s">
        <v>149</v>
      </c>
    </row>
    <row r="2" spans="1:6" x14ac:dyDescent="0.2">
      <c r="B2" s="5">
        <v>2019</v>
      </c>
      <c r="C2" s="5">
        <v>2020</v>
      </c>
      <c r="D2" s="5">
        <v>2021</v>
      </c>
      <c r="E2" s="5">
        <v>2022</v>
      </c>
      <c r="F2" s="5">
        <v>2023</v>
      </c>
    </row>
    <row r="3" spans="1:6" x14ac:dyDescent="0.2">
      <c r="A3" s="3" t="s">
        <v>22</v>
      </c>
      <c r="B3" s="39">
        <v>0.57699999999999996</v>
      </c>
      <c r="C3" s="39">
        <v>0.61499999999999999</v>
      </c>
      <c r="D3" s="39">
        <v>0.51100000000000001</v>
      </c>
      <c r="E3" s="39">
        <v>0.378</v>
      </c>
      <c r="F3" s="39">
        <v>0.39200000000000002</v>
      </c>
    </row>
    <row r="4" spans="1:6" x14ac:dyDescent="0.2">
      <c r="A4" s="3" t="s">
        <v>23</v>
      </c>
      <c r="B4" s="39">
        <v>0.13700000000000001</v>
      </c>
      <c r="C4" s="39">
        <v>0.20499999999999999</v>
      </c>
      <c r="D4" s="39">
        <v>0.17299999999999999</v>
      </c>
      <c r="E4" s="39">
        <v>0.13600000000000001</v>
      </c>
      <c r="F4" s="39">
        <v>0.129</v>
      </c>
    </row>
    <row r="5" spans="1:6" x14ac:dyDescent="0.2">
      <c r="A5" s="3" t="s">
        <v>24</v>
      </c>
      <c r="B5" s="39">
        <v>0.223</v>
      </c>
      <c r="C5" s="39">
        <v>0.123</v>
      </c>
      <c r="D5" s="39">
        <v>0.17399999999999999</v>
      </c>
      <c r="E5" s="39">
        <v>0.22700000000000001</v>
      </c>
      <c r="F5" s="39">
        <v>0.224</v>
      </c>
    </row>
    <row r="6" spans="1:6" x14ac:dyDescent="0.2">
      <c r="A6" s="3" t="s">
        <v>25</v>
      </c>
      <c r="B6" s="39">
        <v>4.4999999999999998E-2</v>
      </c>
      <c r="C6" s="39">
        <v>4.1000000000000002E-2</v>
      </c>
      <c r="D6" s="39">
        <v>5.8000000000000003E-2</v>
      </c>
      <c r="E6" s="39">
        <v>5.2999999999999999E-2</v>
      </c>
      <c r="F6" s="39">
        <v>4.4999999999999998E-2</v>
      </c>
    </row>
    <row r="7" spans="1:6" x14ac:dyDescent="0.2">
      <c r="A7" s="3" t="s">
        <v>26</v>
      </c>
      <c r="B7" s="39">
        <v>1.7999999999999999E-2</v>
      </c>
      <c r="C7" s="39">
        <v>1.6E-2</v>
      </c>
      <c r="D7" s="39">
        <v>2.3E-2</v>
      </c>
      <c r="E7" s="39">
        <v>2.3E-2</v>
      </c>
      <c r="F7" s="39">
        <v>2.1999999999999999E-2</v>
      </c>
    </row>
    <row r="8" spans="1:6" x14ac:dyDescent="0.2">
      <c r="A8" s="3" t="s">
        <v>27</v>
      </c>
      <c r="B8" s="39">
        <v>0</v>
      </c>
      <c r="C8" s="39">
        <v>0</v>
      </c>
      <c r="D8" s="39">
        <v>0</v>
      </c>
      <c r="E8" s="39">
        <v>0.113</v>
      </c>
      <c r="F8" s="39">
        <v>0.112</v>
      </c>
    </row>
    <row r="9" spans="1:6" x14ac:dyDescent="0.2">
      <c r="A9" s="3" t="s">
        <v>28</v>
      </c>
      <c r="B9" s="39">
        <v>0</v>
      </c>
      <c r="C9" s="39">
        <v>0</v>
      </c>
      <c r="D9" s="39">
        <v>0</v>
      </c>
      <c r="E9" s="39">
        <v>0</v>
      </c>
      <c r="F9" s="39">
        <v>1.7000000000000001E-2</v>
      </c>
    </row>
    <row r="10" spans="1:6" x14ac:dyDescent="0.2">
      <c r="A10" s="3" t="s">
        <v>11</v>
      </c>
      <c r="B10" s="39">
        <v>0</v>
      </c>
      <c r="C10" s="39">
        <v>0</v>
      </c>
      <c r="D10" s="39">
        <v>6.0999999999999999E-2</v>
      </c>
      <c r="E10" s="39">
        <v>7.0000000000000007E-2</v>
      </c>
      <c r="F10" s="39">
        <v>0.06</v>
      </c>
    </row>
    <row r="11" spans="1:6" x14ac:dyDescent="0.2">
      <c r="A11" s="3" t="s">
        <v>9</v>
      </c>
      <c r="B11" cm="1">
        <f t="array" ref="B11">SUM((B3:B9 * 100)^2)</f>
        <v>4037.7599999999993</v>
      </c>
      <c r="C11" cm="1">
        <f t="array" ref="C11">SUM((C3:C9 * 100)^2)</f>
        <v>4373.1600000000008</v>
      </c>
      <c r="D11" cm="1">
        <f t="array" ref="D11">SUM((D3:D9 * 100)^2)</f>
        <v>3252.1899999999996</v>
      </c>
      <c r="E11" cm="1">
        <f t="array" ref="E11">SUM((E3:E9 * 100)^2)</f>
        <v>2290.16</v>
      </c>
      <c r="F11" cm="1">
        <f t="array" ref="F11">SUM((F3:F9 * 100)^2)</f>
        <v>2358.2300000000005</v>
      </c>
    </row>
    <row r="12" spans="1:6" x14ac:dyDescent="0.2">
      <c r="A12" s="3" t="s">
        <v>10</v>
      </c>
      <c r="B12" cm="1">
        <f t="array" ref="B12">SUM((B3:B6 * 100))</f>
        <v>98.199999999999989</v>
      </c>
      <c r="C12" cm="1">
        <f t="array" ref="C12">SUM((C3:C6 * 100))</f>
        <v>98.399999999999991</v>
      </c>
      <c r="D12" cm="1">
        <f t="array" ref="D12">SUM((D3:D6 * 100))</f>
        <v>91.600000000000009</v>
      </c>
      <c r="E12" cm="1">
        <f t="array" ref="E12">SUM((E3:E6 * 100))</f>
        <v>79.399999999999991</v>
      </c>
      <c r="F12" cm="1">
        <f t="array" ref="F12">SUM((F3:F6 * 100))</f>
        <v>79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1. Wireless market share</vt:lpstr>
      <vt:lpstr>2. ISP market share</vt:lpstr>
      <vt:lpstr>3. Wireline market share</vt:lpstr>
      <vt:lpstr>4. Multichannel market share</vt:lpstr>
      <vt:lpstr>5. Total revenues Telecom</vt:lpstr>
      <vt:lpstr>6. CR4 for Telecom</vt:lpstr>
      <vt:lpstr>7. HHI for Telecom </vt:lpstr>
      <vt:lpstr>8. Broadcast TV</vt:lpstr>
      <vt:lpstr>9. Online Video market share</vt:lpstr>
      <vt:lpstr>10. Radio market share</vt:lpstr>
      <vt:lpstr>11. Film TV OVS market share</vt:lpstr>
      <vt:lpstr>12. Film exhibition market shar</vt:lpstr>
      <vt:lpstr>13. Newspapers market share</vt:lpstr>
      <vt:lpstr>14. Magazines market share</vt:lpstr>
      <vt:lpstr>15. Books market share</vt:lpstr>
      <vt:lpstr>16. Total revenues media</vt:lpstr>
      <vt:lpstr>17. CR4 for Media</vt:lpstr>
      <vt:lpstr>18. HHI for media</vt:lpstr>
      <vt:lpstr>19. Internet advertising</vt:lpstr>
      <vt:lpstr>20. Social media market share</vt:lpstr>
      <vt:lpstr>21. App distr. market share</vt:lpstr>
      <vt:lpstr>22. CR4 core internet</vt:lpstr>
      <vt:lpstr>23. HHI for Core internet</vt:lpstr>
      <vt:lpstr>24. Network media revenues</vt:lpstr>
      <vt:lpstr>25. HHI Network media</vt:lpstr>
      <vt:lpstr>26. HHI all sectors</vt:lpstr>
      <vt:lpstr>27. Big players</vt:lpstr>
      <vt:lpstr>28. Revenues all sectors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Szczepanik, Petr</dc:creator>
  <cp:lastModifiedBy>Agnes Malkinson</cp:lastModifiedBy>
  <dcterms:created xsi:type="dcterms:W3CDTF">2025-08-18T13:51:10Z</dcterms:created>
  <dcterms:modified xsi:type="dcterms:W3CDTF">2025-09-29T15:23:11Z</dcterms:modified>
</cp:coreProperties>
</file>