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agnesmalkinson/Documents/GMCIP/2024 reports/Mexico/"/>
    </mc:Choice>
  </mc:AlternateContent>
  <xr:revisionPtr revIDLastSave="0" documentId="13_ncr:1_{92B7C7BF-C3C0-7942-AB06-8B61BB97BEE7}" xr6:coauthVersionLast="47" xr6:coauthVersionMax="47" xr10:uidLastSave="{00000000-0000-0000-0000-000000000000}"/>
  <bookViews>
    <workbookView xWindow="0" yWindow="500" windowWidth="25600" windowHeight="16000" xr2:uid="{00000000-000D-0000-FFFF-FFFF00000000}"/>
  </bookViews>
  <sheets>
    <sheet name="Table of Contents" sheetId="22" r:id="rId1"/>
    <sheet name="Figure 1" sheetId="1" r:id="rId2"/>
    <sheet name="Figure 2" sheetId="2" r:id="rId3"/>
    <sheet name="Figure 3" sheetId="3" r:id="rId4"/>
    <sheet name="Figure 4" sheetId="4" r:id="rId5"/>
    <sheet name="Figure 5" sheetId="5" r:id="rId6"/>
    <sheet name="Figure 6" sheetId="6" r:id="rId7"/>
    <sheet name="Figure 7" sheetId="7" r:id="rId8"/>
    <sheet name="Figure 8" sheetId="8" r:id="rId9"/>
    <sheet name="Figure 9" sheetId="9" r:id="rId10"/>
    <sheet name="Figure 10" sheetId="10" r:id="rId11"/>
    <sheet name="Figure 11" sheetId="11" r:id="rId12"/>
    <sheet name="Figure 12" sheetId="12" r:id="rId13"/>
    <sheet name="Figure 13" sheetId="13" r:id="rId14"/>
    <sheet name="Figure 14" sheetId="14" r:id="rId15"/>
    <sheet name="Figure 15" sheetId="15" r:id="rId16"/>
    <sheet name="Figure 16" sheetId="16" r:id="rId17"/>
    <sheet name="Figure 17" sheetId="17" r:id="rId18"/>
    <sheet name="Figure 18" sheetId="18" r:id="rId19"/>
    <sheet name="Figure 19" sheetId="19" r:id="rId20"/>
    <sheet name="Figure 20" sheetId="20" r:id="rId21"/>
    <sheet name="Table X" sheetId="21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6" l="1"/>
  <c r="E5" i="16"/>
  <c r="E4" i="16"/>
  <c r="E3" i="16"/>
  <c r="R4" i="19" l="1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3" i="19"/>
  <c r="Q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Q5" i="19"/>
  <c r="Q3" i="19"/>
  <c r="R4" i="20"/>
  <c r="R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3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4" i="20"/>
  <c r="Q3" i="20"/>
  <c r="J4" i="10"/>
  <c r="J5" i="10"/>
  <c r="J6" i="10"/>
  <c r="J3" i="10"/>
  <c r="D6" i="21"/>
</calcChain>
</file>

<file path=xl/sharedStrings.xml><?xml version="1.0" encoding="utf-8"?>
<sst xmlns="http://schemas.openxmlformats.org/spreadsheetml/2006/main" count="229" uniqueCount="112">
  <si>
    <t>Direct Foreing Investment in Telecommunications (million of US dollars)</t>
  </si>
  <si>
    <t>Wireless</t>
  </si>
  <si>
    <t>Wireline</t>
  </si>
  <si>
    <t>Internet Service Provider</t>
  </si>
  <si>
    <t>Multichannel Video Distribution</t>
  </si>
  <si>
    <t>Internet Access</t>
  </si>
  <si>
    <t>Wireles</t>
  </si>
  <si>
    <t>América Móvil</t>
  </si>
  <si>
    <t>Grupo Televisa</t>
  </si>
  <si>
    <t>AT&amp;T</t>
  </si>
  <si>
    <t>Telefónica</t>
  </si>
  <si>
    <t>Megacable</t>
  </si>
  <si>
    <t>Grupo Salinas</t>
  </si>
  <si>
    <t>Otros</t>
  </si>
  <si>
    <t>MVNOs</t>
  </si>
  <si>
    <t>Dish-MVS</t>
  </si>
  <si>
    <t>Stargroup</t>
  </si>
  <si>
    <t>Multimedios-MCM</t>
  </si>
  <si>
    <t>Broadcast TV</t>
  </si>
  <si>
    <t>Online Video Services</t>
  </si>
  <si>
    <t>Radio</t>
  </si>
  <si>
    <t>Traditional Music</t>
  </si>
  <si>
    <t>Online Music</t>
  </si>
  <si>
    <t>Newspapers</t>
  </si>
  <si>
    <t>Magazines</t>
  </si>
  <si>
    <t>Games</t>
  </si>
  <si>
    <t>Online video services</t>
  </si>
  <si>
    <t>App Distribution</t>
  </si>
  <si>
    <t>Internet Advertising</t>
  </si>
  <si>
    <t>Online News Media</t>
  </si>
  <si>
    <t>Social Media Platforms</t>
  </si>
  <si>
    <t>Search Engines-Mobile</t>
  </si>
  <si>
    <t>Search Engines</t>
  </si>
  <si>
    <t>Mobile OS</t>
  </si>
  <si>
    <t>Desktop OS</t>
  </si>
  <si>
    <t>Mobile Browsers</t>
  </si>
  <si>
    <t>Desktop Browsers</t>
  </si>
  <si>
    <t>Traditional and Online Media</t>
  </si>
  <si>
    <t>Core Internet Sectors</t>
  </si>
  <si>
    <t>Telecomm &amp; Internet Access Sectors</t>
  </si>
  <si>
    <t>COMPANIA</t>
  </si>
  <si>
    <t>ISP</t>
  </si>
  <si>
    <t>Film TV OVS Distribution</t>
  </si>
  <si>
    <t>Broadcast Radio</t>
  </si>
  <si>
    <t>Music Services</t>
  </si>
  <si>
    <t>TOTAL</t>
  </si>
  <si>
    <t>Grupo Carso</t>
  </si>
  <si>
    <t>Alphabet</t>
  </si>
  <si>
    <t>Meta</t>
  </si>
  <si>
    <t>Netflix</t>
  </si>
  <si>
    <t>Spotify</t>
  </si>
  <si>
    <t>Axtel</t>
  </si>
  <si>
    <t>Apple</t>
  </si>
  <si>
    <t>Microsoft</t>
  </si>
  <si>
    <t>Grupo MVS</t>
  </si>
  <si>
    <t>Sony Interactive Entertainment</t>
  </si>
  <si>
    <t>Grupo Imagen</t>
  </si>
  <si>
    <t>Amazon</t>
  </si>
  <si>
    <t>Grupo Multimedios</t>
  </si>
  <si>
    <t>Nintendo</t>
  </si>
  <si>
    <t>Grupo Milenio</t>
  </si>
  <si>
    <t>Walmart</t>
  </si>
  <si>
    <t>Total Sector Revenue</t>
  </si>
  <si>
    <t>CR1</t>
  </si>
  <si>
    <t>CR4</t>
  </si>
  <si>
    <t>CR10</t>
  </si>
  <si>
    <t xml:space="preserve">HHI </t>
  </si>
  <si>
    <t xml:space="preserve">Big Tech </t>
  </si>
  <si>
    <t>United States</t>
  </si>
  <si>
    <t>South Korea</t>
  </si>
  <si>
    <t>China</t>
  </si>
  <si>
    <t>Italy</t>
  </si>
  <si>
    <t>France</t>
  </si>
  <si>
    <t>Switzerland</t>
  </si>
  <si>
    <t>Australia</t>
  </si>
  <si>
    <t>Canada</t>
  </si>
  <si>
    <t>Brazil</t>
  </si>
  <si>
    <t>HHI</t>
  </si>
  <si>
    <t>Big Tech + Streaming</t>
  </si>
  <si>
    <t>Table X: Media and Internet Concentration: Select International Comparisons 2021</t>
  </si>
  <si>
    <t>Mexico</t>
  </si>
  <si>
    <t>Percentage</t>
  </si>
  <si>
    <t>Percentage * Percentage</t>
  </si>
  <si>
    <t>Year</t>
  </si>
  <si>
    <t>Table of Contents</t>
  </si>
  <si>
    <t>Investment</t>
  </si>
  <si>
    <t>Other</t>
  </si>
  <si>
    <t>Online
Video Services</t>
  </si>
  <si>
    <t>Total Network Media Economy</t>
  </si>
  <si>
    <t>Sony</t>
  </si>
  <si>
    <t>Figure 2: Foreign Direct Investment in telecommunications, 2017-2022 (in US Dollars)</t>
  </si>
  <si>
    <t>Figure 4: CR4 Scores for the Telecom &amp; Internet Access Sectors, 2019-2022 (Based on revenues)</t>
  </si>
  <si>
    <t>Figure 5: HHI scores for telecoms and internet access services, 2019-2022 (based on revenues)</t>
  </si>
  <si>
    <t>Figure 6: Leading Telecom Operators by Market Share, 2018-2022 (Based on revenue).</t>
  </si>
  <si>
    <t>Figure 7:  Wireless service market share 2019-2022</t>
  </si>
  <si>
    <t>Figure 8: Multichannel Video Distribution service market share 2019-2022.</t>
  </si>
  <si>
    <t>Figure 9: Internet access service market share 2019-2022.</t>
  </si>
  <si>
    <t>Figure 10: Revenues for online media and traditional media services, 2019 - 2022 (MXN)</t>
  </si>
  <si>
    <t>Figure 11: CR4 for online media and traditional media, 2019 - 2022</t>
  </si>
  <si>
    <t>Figure 12: HHI for online and traditional media services, 2019 - 2022</t>
  </si>
  <si>
    <t>Figure 13: Revenues for Core Internet Sectors</t>
  </si>
  <si>
    <t>Figure 14: CR4 for Core Internet Sectors, 2019 - 2022</t>
  </si>
  <si>
    <t>Figure 15: HHI for Core Internet Sectors, 2019 - 2022</t>
  </si>
  <si>
    <t>Figure 16: Development of Media Network Industries, 2019 - 2022</t>
  </si>
  <si>
    <t>Figure 17: CR4 for Network Media Economy, 2019 - 2022</t>
  </si>
  <si>
    <t>Figure 18: HHI for Network Media Economy, 2019 - 2022</t>
  </si>
  <si>
    <t>Figure 19: Leading communications-internet and media companies in Mexico, 2021 (MXN $ Millions)</t>
  </si>
  <si>
    <t>Figure 20: Leading communications-internet and media companies in Mexico, 2022 (MXN $ Millions)</t>
  </si>
  <si>
    <t>Figure 4: CR4 Scores for the Telecom &amp; Internet Access Sectors, 2019-2022 (based on revenues)</t>
  </si>
  <si>
    <t>Figure 3: Revenues for the Telecoms and internet access services 2019-2022 (MXN $ Millions)</t>
  </si>
  <si>
    <t xml:space="preserve">Figure 1: Private investment in telecommunications in Mexico 2013-2022 (MXN $ Billions) </t>
  </si>
  <si>
    <t>Figure 10: Revenues for online media and traditional media services, 2019 - 2022 (MXN 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</si>
</sst>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b/>
      <sz val="12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1"/>
      <color rgb="FF000000"/>
      <name val="Calibri"/>
      <family val="2"/>
    </font>
    <font>
      <u/>
      <sz val="10"/>
      <color rgb="FF0000FF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8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/>
    </xf>
    <xf numFmtId="10" fontId="10" fillId="0" borderId="0" xfId="0" applyNumberFormat="1" applyFont="1" applyAlignment="1">
      <alignment horizontal="right"/>
    </xf>
    <xf numFmtId="0" fontId="11" fillId="0" borderId="0" xfId="0" applyFont="1" applyAlignment="1">
      <alignment vertical="top" wrapText="1"/>
    </xf>
    <xf numFmtId="10" fontId="10" fillId="0" borderId="0" xfId="0" applyNumberFormat="1" applyFont="1"/>
    <xf numFmtId="2" fontId="5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Custom 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384DA0"/>
      </a:accent1>
      <a:accent2>
        <a:srgbClr val="F36036"/>
      </a:accent2>
      <a:accent3>
        <a:srgbClr val="4D4D4F"/>
      </a:accent3>
      <a:accent4>
        <a:srgbClr val="85BAA1"/>
      </a:accent4>
      <a:accent5>
        <a:srgbClr val="ED244E"/>
      </a:accent5>
      <a:accent6>
        <a:srgbClr val="E3B23C"/>
      </a:accent6>
      <a:hlink>
        <a:srgbClr val="6CCFF6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D98F-6C60-B14B-BC2D-67B2FF667FE2}">
  <dimension ref="A1:A21"/>
  <sheetViews>
    <sheetView tabSelected="1" zoomScale="156" workbookViewId="0">
      <selection activeCell="I11" sqref="I11"/>
    </sheetView>
  </sheetViews>
  <sheetFormatPr baseColWidth="10" defaultRowHeight="13" x14ac:dyDescent="0.15"/>
  <sheetData>
    <row r="1" spans="1:1" ht="15" x14ac:dyDescent="0.2">
      <c r="A1" s="14" t="s">
        <v>84</v>
      </c>
    </row>
    <row r="2" spans="1:1" x14ac:dyDescent="0.15">
      <c r="A2" s="15" t="s">
        <v>110</v>
      </c>
    </row>
    <row r="3" spans="1:1" x14ac:dyDescent="0.15">
      <c r="A3" s="15" t="s">
        <v>90</v>
      </c>
    </row>
    <row r="4" spans="1:1" x14ac:dyDescent="0.15">
      <c r="A4" s="15" t="s">
        <v>109</v>
      </c>
    </row>
    <row r="5" spans="1:1" x14ac:dyDescent="0.15">
      <c r="A5" s="15" t="s">
        <v>108</v>
      </c>
    </row>
    <row r="6" spans="1:1" x14ac:dyDescent="0.15">
      <c r="A6" s="15" t="s">
        <v>92</v>
      </c>
    </row>
    <row r="7" spans="1:1" x14ac:dyDescent="0.15">
      <c r="A7" s="15" t="s">
        <v>93</v>
      </c>
    </row>
    <row r="8" spans="1:1" x14ac:dyDescent="0.15">
      <c r="A8" s="15" t="s">
        <v>94</v>
      </c>
    </row>
    <row r="9" spans="1:1" x14ac:dyDescent="0.15">
      <c r="A9" s="15" t="s">
        <v>95</v>
      </c>
    </row>
    <row r="10" spans="1:1" x14ac:dyDescent="0.15">
      <c r="A10" s="15" t="s">
        <v>96</v>
      </c>
    </row>
    <row r="11" spans="1:1" x14ac:dyDescent="0.15">
      <c r="A11" s="15" t="s">
        <v>111</v>
      </c>
    </row>
    <row r="12" spans="1:1" x14ac:dyDescent="0.15">
      <c r="A12" s="15" t="s">
        <v>98</v>
      </c>
    </row>
    <row r="13" spans="1:1" x14ac:dyDescent="0.15">
      <c r="A13" s="15" t="s">
        <v>99</v>
      </c>
    </row>
    <row r="14" spans="1:1" x14ac:dyDescent="0.15">
      <c r="A14" s="15" t="s">
        <v>100</v>
      </c>
    </row>
    <row r="15" spans="1:1" x14ac:dyDescent="0.15">
      <c r="A15" s="15" t="s">
        <v>101</v>
      </c>
    </row>
    <row r="16" spans="1:1" x14ac:dyDescent="0.15">
      <c r="A16" s="15" t="s">
        <v>102</v>
      </c>
    </row>
    <row r="17" spans="1:1" x14ac:dyDescent="0.15">
      <c r="A17" s="15" t="s">
        <v>103</v>
      </c>
    </row>
    <row r="18" spans="1:1" x14ac:dyDescent="0.15">
      <c r="A18" s="15" t="s">
        <v>104</v>
      </c>
    </row>
    <row r="19" spans="1:1" x14ac:dyDescent="0.15">
      <c r="A19" s="15" t="s">
        <v>105</v>
      </c>
    </row>
    <row r="20" spans="1:1" x14ac:dyDescent="0.15">
      <c r="A20" s="15" t="s">
        <v>106</v>
      </c>
    </row>
    <row r="21" spans="1:1" x14ac:dyDescent="0.15">
      <c r="A21" s="15" t="s">
        <v>107</v>
      </c>
    </row>
  </sheetData>
  <hyperlinks>
    <hyperlink ref="A2" location="'Figure 1'!A1" display="Figure 1: Private investment in telecommunications in Mexico 2013-2022 (in billions of pesos) " xr:uid="{F25BD0B9-3606-4544-A063-416B9C1A655F}"/>
    <hyperlink ref="A3" location="'Figure 2'!A1" display="Figure 2: Foreign Direct Investment in telecommunications, 2017-2022 (in US Dollars)" xr:uid="{56B412CB-D04B-4945-B3A9-33C9B7002BCC}"/>
    <hyperlink ref="A5" location="'Figure 4'!A1" display="Figure 4: CR4 Scores for the Telecom &amp; Internet Access Sectors, 2019-2022 (Based on revenues)" xr:uid="{F7830544-7D12-FE4F-B3FC-D767A5E24901}"/>
    <hyperlink ref="A6" location="'Figure 5'!A1" display="Figure 5: HHI scores for telecoms and internet access services, 2019-2022 (based on revenues)" xr:uid="{85E0ED95-D454-2A4C-B358-71B8E56C719E}"/>
    <hyperlink ref="A7" location="'Figure 6'!A1" display="Figure 6: Leading Telecom Operators by Market Share, 2018-2022 (Based on revenue)." xr:uid="{D18653B1-7024-E440-8C6C-6BB4ECADA0F0}"/>
    <hyperlink ref="A8" location="'Figure 7'!A1" display="Figure 7:  Wireless service market share 2019-2022" xr:uid="{F59B8FC7-8BB7-5E43-8D09-BDD54A59C9EC}"/>
    <hyperlink ref="A9" location="'Figure 8'!A1" display="Figure 8: Multichannel Video Distribution service market share 2019-2022." xr:uid="{0AE37F69-131B-EA46-8FBD-6407F11C8A7E}"/>
    <hyperlink ref="A10" location="'Figure 9'!A1" display="Figure 9: Internet access service market share 2019-2022." xr:uid="{2DDB2033-6883-6A44-A827-224B766F7A94}"/>
    <hyperlink ref="A11" location="'Figure 10'!A1" display="Figure 10: Revenues for online media and traditional media services, 2019 - 2022 (MXN)" xr:uid="{8C6C6365-5D81-1F47-8AD8-841A50DD1395}"/>
    <hyperlink ref="A12" location="'Figure 11'!A1" display="Figure 11: CR4 for online media and traditional media, 2019 - 2022" xr:uid="{4C6702DA-EA21-0346-BA6D-3F96C4A9B373}"/>
    <hyperlink ref="A13" location="'Figure 12'!A1" display="Figure 12: HHI for online and traditional media services, 2019 - 2022" xr:uid="{F482E711-0D92-0D4A-BED5-997D9EC7F54E}"/>
    <hyperlink ref="A14" location="'Figure 13'!A1" display="Figure 13: Revenues for Core Internet Sectors" xr:uid="{EF378D4A-442D-954C-B848-76B7579C635B}"/>
    <hyperlink ref="A15" location="'Figure 14'!A1" display="Figure 14: CR4 for Core Internet Sectors, 2019 - 2022" xr:uid="{655E9B16-0C7E-4043-8518-937F452E126D}"/>
    <hyperlink ref="A16" location="'Figure 15'!A1" display="Figure 15: HHI for Core Internet Sectors, 2019 - 2022" xr:uid="{394BD18F-72CF-B241-AEB8-EDF04D6682FB}"/>
    <hyperlink ref="A17" location="'Figure 16'!A1" display="Figure 16: Development of Media Network Industries, 2019 - 2022" xr:uid="{0132BACE-9298-B74B-A9F4-9B0C29B3702E}"/>
    <hyperlink ref="A18" location="'Figure 17'!A1" display="Figure 17: CR4 for Network Media Economy, 2019 - 2022" xr:uid="{BEFA25DA-250B-8849-96CF-AED1D1E62397}"/>
    <hyperlink ref="A19" location="'Figure 18'!A1" display="Figure 18: HHI for Network Media Economy, 2019 - 2022" xr:uid="{9D6D8EB8-EF55-1A4B-81BB-89D6304E624D}"/>
    <hyperlink ref="A20" location="'Figure 19'!A1" display="Figure 19: Leading communications-internet and media companies in Mexico, 2021 (MXN $ Millions)" xr:uid="{929807B0-B72F-E744-A3E8-B88788E84AE1}"/>
    <hyperlink ref="A21" location="'Figure 20'!A1" display="Figure 20: Leading communications-internet and media companies in Mexico, 2022 (MXN $ Millions)" xr:uid="{05FB6DFF-5B39-6E40-9B5E-F81B2237736B}"/>
    <hyperlink ref="A4" location="'Figure 3'!A1" display="Figure 3: Revenues for the Telecoms and internet access services 2019-2022 (millions, MXN)" xr:uid="{16F2E392-3B51-BB41-9C17-43F76677B4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2"/>
  <sheetViews>
    <sheetView zoomScale="119" workbookViewId="0"/>
  </sheetViews>
  <sheetFormatPr baseColWidth="10" defaultColWidth="12.6640625" defaultRowHeight="15.75" customHeight="1" x14ac:dyDescent="0.15"/>
  <sheetData>
    <row r="1" spans="1:2" ht="15.75" customHeight="1" x14ac:dyDescent="0.15">
      <c r="A1" s="12" t="s">
        <v>110</v>
      </c>
    </row>
    <row r="2" spans="1:2" ht="15.75" customHeight="1" x14ac:dyDescent="0.15">
      <c r="A2" t="s">
        <v>83</v>
      </c>
      <c r="B2" t="s">
        <v>85</v>
      </c>
    </row>
    <row r="3" spans="1:2" ht="15.75" customHeight="1" x14ac:dyDescent="0.15">
      <c r="A3">
        <v>2013</v>
      </c>
      <c r="B3">
        <v>60.8</v>
      </c>
    </row>
    <row r="4" spans="1:2" ht="15.75" customHeight="1" x14ac:dyDescent="0.15">
      <c r="A4">
        <v>2014</v>
      </c>
      <c r="B4">
        <v>48.4</v>
      </c>
    </row>
    <row r="5" spans="1:2" ht="15.75" customHeight="1" x14ac:dyDescent="0.15">
      <c r="A5">
        <v>2015</v>
      </c>
      <c r="B5">
        <v>73</v>
      </c>
    </row>
    <row r="6" spans="1:2" ht="15.75" customHeight="1" x14ac:dyDescent="0.15">
      <c r="A6">
        <v>2016</v>
      </c>
      <c r="B6">
        <v>85.1</v>
      </c>
    </row>
    <row r="7" spans="1:2" ht="15.75" customHeight="1" x14ac:dyDescent="0.15">
      <c r="A7">
        <v>2017</v>
      </c>
      <c r="B7">
        <v>61.5</v>
      </c>
    </row>
    <row r="8" spans="1:2" ht="15.75" customHeight="1" x14ac:dyDescent="0.15">
      <c r="A8">
        <v>2018</v>
      </c>
      <c r="B8">
        <v>57.8</v>
      </c>
    </row>
    <row r="9" spans="1:2" ht="15.75" customHeight="1" x14ac:dyDescent="0.15">
      <c r="A9">
        <v>2019</v>
      </c>
      <c r="B9">
        <v>71</v>
      </c>
    </row>
    <row r="10" spans="1:2" ht="15.75" customHeight="1" x14ac:dyDescent="0.15">
      <c r="A10">
        <v>2020</v>
      </c>
      <c r="B10">
        <v>85.2</v>
      </c>
    </row>
    <row r="11" spans="1:2" ht="15.75" customHeight="1" x14ac:dyDescent="0.15">
      <c r="A11">
        <v>2021</v>
      </c>
      <c r="B11">
        <v>76</v>
      </c>
    </row>
    <row r="12" spans="1:2" ht="15.75" customHeight="1" x14ac:dyDescent="0.15">
      <c r="A12">
        <v>2022</v>
      </c>
      <c r="B12">
        <v>96.5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zoomScale="159" workbookViewId="0"/>
  </sheetViews>
  <sheetFormatPr baseColWidth="10" defaultColWidth="12.6640625" defaultRowHeight="15.75" customHeight="1" x14ac:dyDescent="0.2"/>
  <cols>
    <col min="1" max="16384" width="12.6640625" style="16"/>
  </cols>
  <sheetData>
    <row r="1" spans="1:2" ht="15.75" customHeight="1" x14ac:dyDescent="0.2">
      <c r="A1" s="14" t="s">
        <v>90</v>
      </c>
    </row>
    <row r="2" spans="1:2" ht="15.75" customHeight="1" x14ac:dyDescent="0.2">
      <c r="A2" s="16" t="s">
        <v>0</v>
      </c>
    </row>
    <row r="3" spans="1:2" ht="15.75" customHeight="1" x14ac:dyDescent="0.2">
      <c r="A3" s="16">
        <v>2017</v>
      </c>
      <c r="B3" s="16">
        <v>408</v>
      </c>
    </row>
    <row r="4" spans="1:2" ht="15.75" customHeight="1" x14ac:dyDescent="0.2">
      <c r="A4" s="16">
        <v>2018</v>
      </c>
      <c r="B4" s="16">
        <v>1066</v>
      </c>
    </row>
    <row r="5" spans="1:2" ht="15.75" customHeight="1" x14ac:dyDescent="0.2">
      <c r="A5" s="16">
        <v>2019</v>
      </c>
      <c r="B5" s="16">
        <v>1661</v>
      </c>
    </row>
    <row r="6" spans="1:2" ht="15.75" customHeight="1" x14ac:dyDescent="0.2">
      <c r="A6" s="16">
        <v>2020</v>
      </c>
      <c r="B6" s="16">
        <v>1100</v>
      </c>
    </row>
    <row r="7" spans="1:2" ht="15.75" customHeight="1" x14ac:dyDescent="0.2">
      <c r="A7" s="16">
        <v>2021</v>
      </c>
      <c r="B7" s="16">
        <v>405</v>
      </c>
    </row>
    <row r="8" spans="1:2" ht="15.75" customHeight="1" x14ac:dyDescent="0.2">
      <c r="A8" s="16">
        <v>2022</v>
      </c>
      <c r="B8" s="16">
        <v>530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6"/>
  <sheetViews>
    <sheetView workbookViewId="0"/>
  </sheetViews>
  <sheetFormatPr baseColWidth="10" defaultColWidth="12.6640625" defaultRowHeight="15.75" customHeight="1" x14ac:dyDescent="0.2"/>
  <cols>
    <col min="1" max="6" width="12.6640625" style="16"/>
    <col min="7" max="7" width="36.33203125" style="16" customWidth="1"/>
    <col min="8" max="16384" width="12.6640625" style="16"/>
  </cols>
  <sheetData>
    <row r="1" spans="1:5" ht="15.75" customHeight="1" x14ac:dyDescent="0.2">
      <c r="A1" s="16" t="s">
        <v>109</v>
      </c>
    </row>
    <row r="2" spans="1:5" ht="15.75" customHeight="1" x14ac:dyDescent="0.2">
      <c r="B2" s="16" t="s">
        <v>1</v>
      </c>
      <c r="C2" s="16" t="s">
        <v>2</v>
      </c>
      <c r="D2" s="16" t="s">
        <v>3</v>
      </c>
      <c r="E2" s="16" t="s">
        <v>4</v>
      </c>
    </row>
    <row r="3" spans="1:5" ht="15.75" customHeight="1" x14ac:dyDescent="0.2">
      <c r="A3" s="16">
        <v>2019</v>
      </c>
      <c r="B3" s="16">
        <v>220865.31200000001</v>
      </c>
      <c r="C3" s="16">
        <v>90546.3</v>
      </c>
      <c r="D3" s="16">
        <v>63325.3</v>
      </c>
      <c r="E3" s="16">
        <v>54645.83</v>
      </c>
    </row>
    <row r="4" spans="1:5" ht="15.75" customHeight="1" x14ac:dyDescent="0.2">
      <c r="A4" s="16">
        <v>2020</v>
      </c>
      <c r="B4" s="16">
        <v>204410.9418</v>
      </c>
      <c r="C4" s="16">
        <v>49293.4</v>
      </c>
      <c r="D4" s="16">
        <v>86164.6</v>
      </c>
      <c r="E4" s="16">
        <v>55993.74</v>
      </c>
    </row>
    <row r="5" spans="1:5" ht="15.75" customHeight="1" x14ac:dyDescent="0.2">
      <c r="A5" s="16">
        <v>2021</v>
      </c>
      <c r="B5" s="16">
        <v>252064.12</v>
      </c>
      <c r="C5" s="16">
        <v>75301.740000000005</v>
      </c>
      <c r="D5" s="16">
        <v>79185</v>
      </c>
      <c r="E5" s="16">
        <v>56227.77</v>
      </c>
    </row>
    <row r="6" spans="1:5" ht="15.75" customHeight="1" x14ac:dyDescent="0.2">
      <c r="A6" s="16">
        <v>2022</v>
      </c>
      <c r="B6" s="16">
        <v>265617.88</v>
      </c>
      <c r="C6" s="16">
        <v>74068.22</v>
      </c>
      <c r="D6" s="16">
        <v>87469.36</v>
      </c>
      <c r="E6" s="16">
        <v>56573.78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7"/>
  <sheetViews>
    <sheetView workbookViewId="0"/>
  </sheetViews>
  <sheetFormatPr baseColWidth="10" defaultColWidth="12.6640625" defaultRowHeight="15.75" customHeight="1" x14ac:dyDescent="0.2"/>
  <cols>
    <col min="1" max="16384" width="12.6640625" style="16"/>
  </cols>
  <sheetData>
    <row r="1" spans="1:5" ht="15.75" customHeight="1" x14ac:dyDescent="0.2">
      <c r="A1" s="16" t="s">
        <v>91</v>
      </c>
    </row>
    <row r="2" spans="1:5" ht="15" x14ac:dyDescent="0.2">
      <c r="B2" s="16">
        <v>2019</v>
      </c>
      <c r="C2" s="16">
        <v>2020</v>
      </c>
      <c r="D2" s="16">
        <v>2021</v>
      </c>
      <c r="E2" s="16">
        <v>2022</v>
      </c>
    </row>
    <row r="3" spans="1:5" ht="15" x14ac:dyDescent="0.2">
      <c r="A3" s="16" t="s">
        <v>2</v>
      </c>
      <c r="B3" s="16">
        <v>94.93</v>
      </c>
      <c r="C3" s="16">
        <v>95.67</v>
      </c>
      <c r="D3" s="16">
        <v>97.12</v>
      </c>
      <c r="E3" s="16">
        <v>97.76</v>
      </c>
    </row>
    <row r="4" spans="1:5" ht="15" x14ac:dyDescent="0.2">
      <c r="A4" s="16" t="s">
        <v>1</v>
      </c>
      <c r="B4" s="16">
        <v>99.81</v>
      </c>
      <c r="C4" s="16">
        <v>99.59</v>
      </c>
      <c r="D4" s="16">
        <v>100</v>
      </c>
      <c r="E4" s="16">
        <v>99.95</v>
      </c>
    </row>
    <row r="5" spans="1:5" ht="15" x14ac:dyDescent="0.2">
      <c r="A5" s="16" t="s">
        <v>5</v>
      </c>
      <c r="B5" s="16">
        <v>98.45</v>
      </c>
      <c r="C5" s="16">
        <v>97.94</v>
      </c>
      <c r="D5" s="16">
        <v>96.01</v>
      </c>
      <c r="E5" s="16">
        <v>96.42</v>
      </c>
    </row>
    <row r="6" spans="1:5" ht="15" x14ac:dyDescent="0.2">
      <c r="A6" s="16" t="s">
        <v>4</v>
      </c>
      <c r="B6" s="16">
        <v>94.03</v>
      </c>
      <c r="C6" s="16">
        <v>91.61</v>
      </c>
      <c r="D6" s="16">
        <v>92.2</v>
      </c>
      <c r="E6" s="16">
        <v>97.66</v>
      </c>
    </row>
    <row r="7" spans="1:5" ht="15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6"/>
  <sheetViews>
    <sheetView workbookViewId="0"/>
  </sheetViews>
  <sheetFormatPr baseColWidth="10" defaultColWidth="12.6640625" defaultRowHeight="15.75" customHeight="1" x14ac:dyDescent="0.2"/>
  <cols>
    <col min="1" max="16384" width="12.6640625" style="16"/>
  </cols>
  <sheetData>
    <row r="1" spans="1:5" ht="15.75" customHeight="1" x14ac:dyDescent="0.2">
      <c r="A1" s="16" t="s">
        <v>92</v>
      </c>
    </row>
    <row r="2" spans="1:5" ht="15.75" customHeight="1" x14ac:dyDescent="0.2">
      <c r="B2" s="16" t="s">
        <v>6</v>
      </c>
      <c r="C2" s="16" t="s">
        <v>2</v>
      </c>
      <c r="D2" s="16" t="s">
        <v>5</v>
      </c>
      <c r="E2" s="16" t="s">
        <v>4</v>
      </c>
    </row>
    <row r="3" spans="1:5" ht="15.75" customHeight="1" x14ac:dyDescent="0.2">
      <c r="A3" s="16">
        <v>2019</v>
      </c>
      <c r="B3" s="16">
        <v>4558</v>
      </c>
      <c r="C3" s="16">
        <v>3559</v>
      </c>
      <c r="D3" s="16">
        <v>3396</v>
      </c>
      <c r="E3" s="16">
        <v>5239</v>
      </c>
    </row>
    <row r="4" spans="1:5" ht="15.75" customHeight="1" x14ac:dyDescent="0.2">
      <c r="A4" s="16">
        <v>2020</v>
      </c>
      <c r="B4" s="16">
        <v>4549</v>
      </c>
      <c r="C4" s="16">
        <v>3140</v>
      </c>
      <c r="D4" s="16">
        <v>3044</v>
      </c>
      <c r="E4" s="16">
        <v>5035</v>
      </c>
    </row>
    <row r="5" spans="1:5" ht="15.75" customHeight="1" x14ac:dyDescent="0.2">
      <c r="A5" s="16">
        <v>2021</v>
      </c>
      <c r="B5" s="16">
        <v>4556</v>
      </c>
      <c r="C5" s="16">
        <v>2918</v>
      </c>
      <c r="D5" s="16">
        <v>2810</v>
      </c>
      <c r="E5" s="16">
        <v>4444</v>
      </c>
    </row>
    <row r="6" spans="1:5" ht="15.75" customHeight="1" x14ac:dyDescent="0.2">
      <c r="A6" s="16">
        <v>2022</v>
      </c>
      <c r="B6" s="16">
        <v>4164</v>
      </c>
      <c r="C6" s="16">
        <v>2723</v>
      </c>
      <c r="D6" s="16">
        <v>2616</v>
      </c>
      <c r="E6" s="16">
        <v>4199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7"/>
  <sheetViews>
    <sheetView zoomScale="125" workbookViewId="0"/>
  </sheetViews>
  <sheetFormatPr baseColWidth="10" defaultColWidth="12.6640625" defaultRowHeight="15.75" customHeight="1" x14ac:dyDescent="0.15"/>
  <sheetData>
    <row r="1" spans="1:8" ht="15.75" customHeight="1" x14ac:dyDescent="0.2">
      <c r="A1" s="17" t="s">
        <v>93</v>
      </c>
      <c r="B1" s="17"/>
      <c r="C1" s="17"/>
      <c r="D1" s="17"/>
      <c r="E1" s="17"/>
      <c r="F1" s="17"/>
      <c r="G1" s="17"/>
      <c r="H1" s="17"/>
    </row>
    <row r="2" spans="1:8" ht="15.75" customHeight="1" x14ac:dyDescent="0.2">
      <c r="A2" s="17"/>
      <c r="B2" s="17" t="s">
        <v>7</v>
      </c>
      <c r="C2" s="17" t="s">
        <v>8</v>
      </c>
      <c r="D2" s="17" t="s">
        <v>9</v>
      </c>
      <c r="E2" s="17" t="s">
        <v>10</v>
      </c>
      <c r="F2" s="17" t="s">
        <v>11</v>
      </c>
      <c r="G2" s="17" t="s">
        <v>12</v>
      </c>
      <c r="H2" s="17" t="s">
        <v>86</v>
      </c>
    </row>
    <row r="3" spans="1:8" ht="15.75" customHeight="1" x14ac:dyDescent="0.2">
      <c r="A3" s="17">
        <v>2018</v>
      </c>
      <c r="B3" s="17">
        <v>294646.02583101997</v>
      </c>
      <c r="C3" s="17">
        <v>56037.261027989996</v>
      </c>
      <c r="D3" s="17">
        <v>55976.402220999997</v>
      </c>
      <c r="E3" s="17">
        <v>28514.962380780002</v>
      </c>
      <c r="F3" s="17">
        <v>20921.550178019999</v>
      </c>
      <c r="G3" s="17">
        <v>9507.2037184000001</v>
      </c>
      <c r="H3" s="17">
        <v>27883.320469999999</v>
      </c>
    </row>
    <row r="4" spans="1:8" ht="15.75" customHeight="1" x14ac:dyDescent="0.2">
      <c r="A4" s="17">
        <v>2019</v>
      </c>
      <c r="B4" s="17">
        <v>303105.33906920999</v>
      </c>
      <c r="C4" s="17">
        <v>57080.065217930001</v>
      </c>
      <c r="D4" s="17">
        <v>57384.049292199998</v>
      </c>
      <c r="E4" s="17">
        <v>29031.979197389999</v>
      </c>
      <c r="F4" s="17">
        <v>22554.394605549998</v>
      </c>
      <c r="G4" s="17">
        <v>12862.004657539999</v>
      </c>
      <c r="H4" s="17">
        <v>34955.117030000001</v>
      </c>
    </row>
    <row r="5" spans="1:8" ht="15.75" customHeight="1" x14ac:dyDescent="0.2">
      <c r="A5" s="17">
        <v>2020</v>
      </c>
      <c r="B5" s="17">
        <v>298619.36072954</v>
      </c>
      <c r="C5" s="17">
        <v>72685.985786010002</v>
      </c>
      <c r="D5" s="17">
        <v>54959.588328060003</v>
      </c>
      <c r="E5" s="17">
        <v>26177.008527509999</v>
      </c>
      <c r="F5" s="17">
        <v>23882.95290724</v>
      </c>
      <c r="G5" s="17">
        <v>17483.7677606</v>
      </c>
      <c r="H5" s="17">
        <v>27196.525060100001</v>
      </c>
    </row>
    <row r="6" spans="1:8" ht="15.75" customHeight="1" x14ac:dyDescent="0.2">
      <c r="A6" s="17">
        <v>2021</v>
      </c>
      <c r="B6" s="17">
        <v>320335.07692451001</v>
      </c>
      <c r="C6" s="17">
        <v>58239.579770769997</v>
      </c>
      <c r="D6" s="17">
        <v>55793.781168000001</v>
      </c>
      <c r="E6" s="17">
        <v>24871.5839437</v>
      </c>
      <c r="F6" s="17">
        <v>25905.272620579999</v>
      </c>
      <c r="G6" s="17">
        <v>23513.270100000002</v>
      </c>
      <c r="H6" s="17">
        <v>29558.577934600002</v>
      </c>
    </row>
    <row r="7" spans="1:8" ht="15.75" customHeight="1" x14ac:dyDescent="0.2">
      <c r="A7" s="17">
        <v>2022</v>
      </c>
      <c r="B7" s="17">
        <v>325969.50104991999</v>
      </c>
      <c r="C7" s="17">
        <v>62679.265534919999</v>
      </c>
      <c r="D7" s="17">
        <v>65575.429222999999</v>
      </c>
      <c r="E7" s="17">
        <v>24871.5839437</v>
      </c>
      <c r="F7" s="17">
        <v>27382.12802797</v>
      </c>
      <c r="G7" s="17">
        <v>22126.062958660001</v>
      </c>
      <c r="H7" s="17">
        <v>34915.796464500003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6"/>
  <sheetViews>
    <sheetView zoomScale="107" workbookViewId="0">
      <selection sqref="A1:E1"/>
    </sheetView>
  </sheetViews>
  <sheetFormatPr baseColWidth="10" defaultColWidth="12.6640625" defaultRowHeight="15.75" customHeight="1" x14ac:dyDescent="0.2"/>
  <cols>
    <col min="1" max="16384" width="12.6640625" style="16"/>
  </cols>
  <sheetData>
    <row r="1" spans="1:5" ht="15" x14ac:dyDescent="0.2">
      <c r="A1" s="21" t="s">
        <v>94</v>
      </c>
      <c r="B1" s="18"/>
      <c r="C1" s="18"/>
      <c r="D1" s="18"/>
      <c r="E1" s="18"/>
    </row>
    <row r="2" spans="1:5" ht="15" x14ac:dyDescent="0.2">
      <c r="B2" s="16" t="s">
        <v>7</v>
      </c>
      <c r="C2" s="16" t="s">
        <v>10</v>
      </c>
      <c r="D2" s="16" t="s">
        <v>9</v>
      </c>
      <c r="E2" s="16" t="s">
        <v>14</v>
      </c>
    </row>
    <row r="3" spans="1:5" ht="15" x14ac:dyDescent="0.2">
      <c r="A3" s="19">
        <v>2019</v>
      </c>
      <c r="B3" s="20">
        <v>0.62439999999999996</v>
      </c>
      <c r="C3" s="20">
        <v>0.20630000000000001</v>
      </c>
      <c r="D3" s="20">
        <v>0.1527</v>
      </c>
      <c r="E3" s="20">
        <v>1.66E-2</v>
      </c>
    </row>
    <row r="4" spans="1:5" ht="15" x14ac:dyDescent="0.2">
      <c r="A4" s="19">
        <v>2020</v>
      </c>
      <c r="B4" s="20">
        <v>0.625</v>
      </c>
      <c r="C4" s="20">
        <v>0.2031</v>
      </c>
      <c r="D4" s="20">
        <v>0.15110000000000001</v>
      </c>
      <c r="E4" s="20">
        <v>2.07E-2</v>
      </c>
    </row>
    <row r="5" spans="1:5" ht="15" x14ac:dyDescent="0.2">
      <c r="A5" s="19">
        <v>2021</v>
      </c>
      <c r="B5" s="20">
        <v>0.63049999999999995</v>
      </c>
      <c r="C5" s="20">
        <v>0.18149999999999999</v>
      </c>
      <c r="D5" s="20">
        <v>0.15809999999999999</v>
      </c>
      <c r="E5" s="20">
        <v>2.9899999999999999E-2</v>
      </c>
    </row>
    <row r="6" spans="1:5" ht="15" x14ac:dyDescent="0.2">
      <c r="A6" s="19">
        <v>2022</v>
      </c>
      <c r="B6" s="20">
        <v>0.60270000000000001</v>
      </c>
      <c r="C6" s="20">
        <v>0.16400000000000001</v>
      </c>
      <c r="D6" s="20">
        <v>0.15579999999999999</v>
      </c>
      <c r="E6" s="20">
        <v>7.7499999999999999E-2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6"/>
  <sheetViews>
    <sheetView zoomScale="114" workbookViewId="0"/>
  </sheetViews>
  <sheetFormatPr baseColWidth="10" defaultColWidth="12.6640625" defaultRowHeight="15.75" customHeight="1" x14ac:dyDescent="0.2"/>
  <cols>
    <col min="1" max="16384" width="12.6640625" style="16"/>
  </cols>
  <sheetData>
    <row r="1" spans="1:9" ht="15.75" customHeight="1" x14ac:dyDescent="0.2">
      <c r="A1" s="17" t="s">
        <v>95</v>
      </c>
    </row>
    <row r="2" spans="1:9" ht="15" x14ac:dyDescent="0.2">
      <c r="B2" s="16" t="s">
        <v>8</v>
      </c>
      <c r="C2" s="16" t="s">
        <v>11</v>
      </c>
      <c r="D2" s="16" t="s">
        <v>15</v>
      </c>
      <c r="E2" s="16" t="s">
        <v>12</v>
      </c>
      <c r="F2" s="16" t="s">
        <v>16</v>
      </c>
      <c r="G2" s="16" t="s">
        <v>13</v>
      </c>
    </row>
    <row r="3" spans="1:9" ht="15" x14ac:dyDescent="0.2">
      <c r="A3" s="19">
        <v>2019</v>
      </c>
      <c r="B3" s="20">
        <v>0.70209999999999995</v>
      </c>
      <c r="C3" s="20">
        <v>0.13420000000000001</v>
      </c>
      <c r="D3" s="20">
        <v>0.104</v>
      </c>
      <c r="E3" s="20">
        <v>4.4499999999999998E-2</v>
      </c>
      <c r="F3" s="20">
        <v>1.41E-2</v>
      </c>
      <c r="G3" s="20">
        <v>1.1000000000000001E-3</v>
      </c>
      <c r="I3" s="22"/>
    </row>
    <row r="4" spans="1:9" ht="15" x14ac:dyDescent="0.2">
      <c r="A4" s="19">
        <v>2020</v>
      </c>
      <c r="B4" s="20">
        <v>0.68579999999999997</v>
      </c>
      <c r="C4" s="20">
        <v>0.14499999999999999</v>
      </c>
      <c r="D4" s="20">
        <v>8.5300000000000001E-2</v>
      </c>
      <c r="E4" s="20">
        <v>6.9699999999999998E-2</v>
      </c>
      <c r="F4" s="20">
        <v>1.3299999999999999E-2</v>
      </c>
      <c r="G4" s="20">
        <v>8.9999999999999998E-4</v>
      </c>
      <c r="I4" s="22"/>
    </row>
    <row r="5" spans="1:9" ht="15" x14ac:dyDescent="0.2">
      <c r="A5" s="19">
        <v>2021</v>
      </c>
      <c r="B5" s="20">
        <v>0.62360000000000004</v>
      </c>
      <c r="C5" s="20">
        <v>0.21060000000000001</v>
      </c>
      <c r="D5" s="20">
        <v>5.8599999999999999E-2</v>
      </c>
      <c r="E5" s="20">
        <v>8.6999999999999994E-2</v>
      </c>
      <c r="F5" s="20">
        <v>1.12E-2</v>
      </c>
      <c r="G5" s="20">
        <v>8.8000000000000005E-3</v>
      </c>
      <c r="I5" s="22"/>
    </row>
    <row r="6" spans="1:9" ht="15" x14ac:dyDescent="0.2">
      <c r="A6" s="19">
        <v>2022</v>
      </c>
      <c r="B6" s="20">
        <v>0.59089999999999998</v>
      </c>
      <c r="C6" s="20">
        <v>0.23980000000000001</v>
      </c>
      <c r="D6" s="20">
        <v>4.4600000000000001E-2</v>
      </c>
      <c r="E6" s="20">
        <v>0.1055</v>
      </c>
      <c r="F6" s="20">
        <v>1.1299999999999999E-2</v>
      </c>
      <c r="G6" s="20">
        <v>7.6E-3</v>
      </c>
      <c r="I6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6"/>
  <sheetViews>
    <sheetView zoomScale="125" workbookViewId="0"/>
  </sheetViews>
  <sheetFormatPr baseColWidth="10" defaultColWidth="12.6640625" defaultRowHeight="15.75" customHeight="1" x14ac:dyDescent="0.2"/>
  <cols>
    <col min="1" max="16384" width="12.6640625" style="16"/>
  </cols>
  <sheetData>
    <row r="1" spans="1:6" ht="15.75" customHeight="1" x14ac:dyDescent="0.2">
      <c r="A1" s="16" t="s">
        <v>96</v>
      </c>
    </row>
    <row r="2" spans="1:6" ht="15.75" customHeight="1" x14ac:dyDescent="0.2">
      <c r="B2" s="16" t="s">
        <v>7</v>
      </c>
      <c r="C2" s="16" t="s">
        <v>8</v>
      </c>
      <c r="D2" s="16" t="s">
        <v>17</v>
      </c>
      <c r="E2" s="16" t="s">
        <v>12</v>
      </c>
      <c r="F2" s="16" t="s">
        <v>86</v>
      </c>
    </row>
    <row r="3" spans="1:6" ht="15.75" customHeight="1" x14ac:dyDescent="0.2">
      <c r="A3" s="16">
        <v>2022</v>
      </c>
      <c r="B3" s="16">
        <v>38.299999999999997</v>
      </c>
      <c r="C3" s="16">
        <v>25.2</v>
      </c>
      <c r="D3" s="16">
        <v>15.8</v>
      </c>
      <c r="E3" s="16">
        <v>17</v>
      </c>
      <c r="F3" s="16">
        <v>3.7</v>
      </c>
    </row>
    <row r="4" spans="1:6" ht="15.75" customHeight="1" x14ac:dyDescent="0.2">
      <c r="A4" s="16">
        <v>2021</v>
      </c>
      <c r="B4" s="16">
        <v>40.700000000000003</v>
      </c>
      <c r="C4" s="16">
        <v>25.8</v>
      </c>
      <c r="D4" s="16">
        <v>14.7</v>
      </c>
      <c r="E4" s="16">
        <v>14.5</v>
      </c>
      <c r="F4" s="16">
        <v>4.3</v>
      </c>
    </row>
    <row r="5" spans="1:6" ht="15.75" customHeight="1" x14ac:dyDescent="0.2">
      <c r="A5" s="16">
        <v>2020</v>
      </c>
      <c r="B5" s="16">
        <v>44.4</v>
      </c>
      <c r="C5" s="16">
        <v>26.5</v>
      </c>
      <c r="D5" s="16">
        <v>15.6</v>
      </c>
      <c r="E5" s="16">
        <v>11.3</v>
      </c>
      <c r="F5" s="16">
        <v>2.2000000000000002</v>
      </c>
    </row>
    <row r="6" spans="1:6" ht="15.75" customHeight="1" x14ac:dyDescent="0.2">
      <c r="A6" s="16">
        <v>2019</v>
      </c>
      <c r="B6" s="16">
        <v>51</v>
      </c>
      <c r="C6" s="16">
        <v>24</v>
      </c>
      <c r="D6" s="16">
        <v>16</v>
      </c>
      <c r="E6" s="16">
        <v>8</v>
      </c>
      <c r="F6" s="16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6"/>
  <sheetViews>
    <sheetView zoomScale="111" workbookViewId="0"/>
  </sheetViews>
  <sheetFormatPr baseColWidth="10" defaultColWidth="12.6640625" defaultRowHeight="15.75" customHeight="1" x14ac:dyDescent="0.2"/>
  <cols>
    <col min="1" max="16384" width="12.6640625" style="16"/>
  </cols>
  <sheetData>
    <row r="1" spans="1:10" ht="15.75" customHeight="1" x14ac:dyDescent="0.2">
      <c r="A1" s="16" t="s">
        <v>97</v>
      </c>
    </row>
    <row r="2" spans="1:10" ht="15.75" customHeight="1" x14ac:dyDescent="0.2">
      <c r="B2" s="16" t="s">
        <v>18</v>
      </c>
      <c r="C2" s="16" t="s">
        <v>87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</row>
    <row r="3" spans="1:10" ht="15.75" customHeight="1" x14ac:dyDescent="0.2">
      <c r="A3" s="16">
        <v>2019</v>
      </c>
      <c r="B3" s="16">
        <v>45194.76</v>
      </c>
      <c r="C3" s="16">
        <v>23161.82</v>
      </c>
      <c r="D3" s="16">
        <v>10947.96</v>
      </c>
      <c r="E3" s="16">
        <v>757.32</v>
      </c>
      <c r="F3" s="16">
        <v>14326.62</v>
      </c>
      <c r="G3" s="16">
        <v>25702.2</v>
      </c>
      <c r="H3" s="16">
        <v>2786.04</v>
      </c>
      <c r="I3" s="16">
        <v>30789</v>
      </c>
      <c r="J3" s="16">
        <f>SUM(B3:I3)</f>
        <v>153665.72</v>
      </c>
    </row>
    <row r="4" spans="1:10" ht="15.75" customHeight="1" x14ac:dyDescent="0.2">
      <c r="A4" s="16">
        <v>2020</v>
      </c>
      <c r="B4" s="16">
        <v>52699.48</v>
      </c>
      <c r="C4" s="16">
        <v>40694.620000000003</v>
      </c>
      <c r="D4" s="16">
        <v>6968.08</v>
      </c>
      <c r="E4" s="16">
        <v>878.87</v>
      </c>
      <c r="F4" s="16">
        <v>14487.16</v>
      </c>
      <c r="G4" s="16">
        <v>24496</v>
      </c>
      <c r="H4" s="16">
        <v>2596.8000000000002</v>
      </c>
      <c r="I4" s="16">
        <v>32228</v>
      </c>
      <c r="J4" s="16">
        <f t="shared" ref="J4:J6" si="0">SUM(B4:I4)</f>
        <v>175049.01</v>
      </c>
    </row>
    <row r="5" spans="1:10" ht="15.75" customHeight="1" x14ac:dyDescent="0.2">
      <c r="A5" s="16">
        <v>2021</v>
      </c>
      <c r="B5" s="16">
        <v>53909</v>
      </c>
      <c r="C5" s="16">
        <v>44121.3</v>
      </c>
      <c r="D5" s="16">
        <v>7223.61</v>
      </c>
      <c r="E5" s="16">
        <v>1093.8</v>
      </c>
      <c r="F5" s="16">
        <v>19232.830000000002</v>
      </c>
      <c r="G5" s="16">
        <v>22971</v>
      </c>
      <c r="H5" s="16">
        <v>2481.2399999999998</v>
      </c>
      <c r="I5" s="16">
        <v>35631</v>
      </c>
      <c r="J5" s="16">
        <f t="shared" si="0"/>
        <v>186663.78</v>
      </c>
    </row>
    <row r="6" spans="1:10" ht="15.75" customHeight="1" x14ac:dyDescent="0.2">
      <c r="A6" s="16">
        <v>2022</v>
      </c>
      <c r="B6" s="16">
        <v>37736.400000000001</v>
      </c>
      <c r="C6" s="16">
        <v>45901.24</v>
      </c>
      <c r="D6" s="16">
        <v>7987.86</v>
      </c>
      <c r="F6" s="16">
        <v>23511.16</v>
      </c>
      <c r="G6" s="16">
        <v>22860</v>
      </c>
      <c r="H6" s="16">
        <v>2488.6799999999998</v>
      </c>
      <c r="I6" s="16">
        <v>35817</v>
      </c>
      <c r="J6" s="16">
        <f t="shared" si="0"/>
        <v>176302.34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6"/>
  <sheetViews>
    <sheetView workbookViewId="0"/>
  </sheetViews>
  <sheetFormatPr baseColWidth="10" defaultColWidth="12.6640625" defaultRowHeight="15.75" customHeight="1" x14ac:dyDescent="0.2"/>
  <cols>
    <col min="1" max="16384" width="12.6640625" style="16"/>
  </cols>
  <sheetData>
    <row r="1" spans="1:7" ht="15.75" customHeight="1" x14ac:dyDescent="0.2">
      <c r="A1" s="16" t="s">
        <v>98</v>
      </c>
    </row>
    <row r="2" spans="1:7" ht="15.75" customHeight="1" x14ac:dyDescent="0.2">
      <c r="B2" s="16" t="s">
        <v>18</v>
      </c>
      <c r="C2" s="16" t="s">
        <v>26</v>
      </c>
      <c r="D2" s="16" t="s">
        <v>20</v>
      </c>
      <c r="E2" s="16" t="s">
        <v>22</v>
      </c>
      <c r="F2" s="16" t="s">
        <v>23</v>
      </c>
      <c r="G2" s="16" t="s">
        <v>24</v>
      </c>
    </row>
    <row r="3" spans="1:7" ht="15.75" customHeight="1" x14ac:dyDescent="0.2">
      <c r="A3" s="16">
        <v>2019</v>
      </c>
      <c r="B3" s="16">
        <v>99.5</v>
      </c>
      <c r="C3" s="16">
        <v>89.67</v>
      </c>
      <c r="D3" s="16">
        <v>51.72</v>
      </c>
      <c r="E3" s="16">
        <v>96.9</v>
      </c>
      <c r="F3" s="16">
        <v>31.45</v>
      </c>
      <c r="G3" s="16">
        <v>86.14</v>
      </c>
    </row>
    <row r="4" spans="1:7" ht="15.75" customHeight="1" x14ac:dyDescent="0.2">
      <c r="A4" s="16">
        <v>2020</v>
      </c>
      <c r="B4" s="16">
        <v>99.1</v>
      </c>
      <c r="C4" s="16">
        <v>89.76</v>
      </c>
      <c r="D4" s="16">
        <v>44.86</v>
      </c>
      <c r="E4" s="16">
        <v>93.1</v>
      </c>
      <c r="F4" s="16">
        <v>31.45</v>
      </c>
      <c r="G4" s="16">
        <v>86.14</v>
      </c>
    </row>
    <row r="5" spans="1:7" ht="15.75" customHeight="1" x14ac:dyDescent="0.2">
      <c r="A5" s="16">
        <v>2021</v>
      </c>
      <c r="B5" s="16">
        <v>99.5</v>
      </c>
      <c r="C5" s="16">
        <v>84.6</v>
      </c>
      <c r="D5" s="16">
        <v>45.37</v>
      </c>
      <c r="E5" s="16">
        <v>93.6</v>
      </c>
      <c r="F5" s="16">
        <v>31.45</v>
      </c>
      <c r="G5" s="16">
        <v>86.14</v>
      </c>
    </row>
    <row r="6" spans="1:7" ht="15.75" customHeight="1" x14ac:dyDescent="0.2">
      <c r="A6" s="16">
        <v>2022</v>
      </c>
      <c r="B6" s="16">
        <v>99.1</v>
      </c>
      <c r="C6" s="16">
        <v>83.16</v>
      </c>
      <c r="D6" s="16">
        <v>31.44</v>
      </c>
      <c r="E6" s="16">
        <v>92.46</v>
      </c>
      <c r="F6" s="16">
        <v>31.45</v>
      </c>
      <c r="G6" s="16">
        <v>86.14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6"/>
  <sheetViews>
    <sheetView zoomScale="133" workbookViewId="0"/>
  </sheetViews>
  <sheetFormatPr baseColWidth="10" defaultColWidth="12.6640625" defaultRowHeight="15.75" customHeight="1" x14ac:dyDescent="0.2"/>
  <cols>
    <col min="1" max="16384" width="12.6640625" style="16"/>
  </cols>
  <sheetData>
    <row r="1" spans="1:7" ht="15.75" customHeight="1" x14ac:dyDescent="0.2">
      <c r="A1" s="16" t="s">
        <v>99</v>
      </c>
    </row>
    <row r="2" spans="1:7" ht="15.75" customHeight="1" x14ac:dyDescent="0.2">
      <c r="B2" s="16" t="s">
        <v>18</v>
      </c>
      <c r="C2" s="16" t="s">
        <v>26</v>
      </c>
      <c r="D2" s="16" t="s">
        <v>20</v>
      </c>
      <c r="E2" s="16" t="s">
        <v>22</v>
      </c>
      <c r="F2" s="16" t="s">
        <v>23</v>
      </c>
      <c r="G2" s="16" t="s">
        <v>24</v>
      </c>
    </row>
    <row r="3" spans="1:7" ht="15.75" customHeight="1" x14ac:dyDescent="0.2">
      <c r="A3" s="16">
        <v>2019</v>
      </c>
      <c r="B3" s="16">
        <v>3787</v>
      </c>
      <c r="C3" s="16">
        <v>3991.94</v>
      </c>
      <c r="D3" s="16">
        <v>1001.1426</v>
      </c>
      <c r="E3" s="16">
        <v>7735.35</v>
      </c>
      <c r="F3" s="16">
        <v>375.36</v>
      </c>
      <c r="G3" s="16">
        <v>3436.76</v>
      </c>
    </row>
    <row r="4" spans="1:7" ht="15.75" customHeight="1" x14ac:dyDescent="0.2">
      <c r="A4" s="16">
        <v>2020</v>
      </c>
      <c r="B4" s="16">
        <v>3616</v>
      </c>
      <c r="C4" s="16">
        <v>3246.82</v>
      </c>
      <c r="D4" s="16">
        <v>841.3356</v>
      </c>
      <c r="E4" s="16">
        <v>6474.77</v>
      </c>
      <c r="F4" s="16">
        <v>375.36</v>
      </c>
      <c r="G4" s="16">
        <v>3436.76</v>
      </c>
    </row>
    <row r="5" spans="1:7" ht="15.75" customHeight="1" x14ac:dyDescent="0.2">
      <c r="A5" s="16">
        <v>2021</v>
      </c>
      <c r="B5" s="16">
        <v>3532</v>
      </c>
      <c r="C5" s="16">
        <v>2738.06</v>
      </c>
      <c r="D5" s="16">
        <v>777.27449999999999</v>
      </c>
      <c r="E5" s="16">
        <v>7623.1523999999999</v>
      </c>
      <c r="F5" s="16">
        <v>375.36</v>
      </c>
      <c r="G5" s="16">
        <v>3436.76</v>
      </c>
    </row>
    <row r="6" spans="1:7" ht="15.75" customHeight="1" x14ac:dyDescent="0.2">
      <c r="A6" s="16">
        <v>2022</v>
      </c>
      <c r="B6" s="16">
        <v>3511</v>
      </c>
      <c r="C6" s="16">
        <v>2622.71</v>
      </c>
      <c r="D6" s="16">
        <v>549.35159999999996</v>
      </c>
      <c r="E6" s="16">
        <v>6648.9</v>
      </c>
      <c r="F6" s="16">
        <v>375.36</v>
      </c>
      <c r="G6" s="16">
        <v>3436.76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6"/>
  <sheetViews>
    <sheetView zoomScale="116" workbookViewId="0"/>
  </sheetViews>
  <sheetFormatPr baseColWidth="10" defaultColWidth="12.6640625" defaultRowHeight="15.75" customHeight="1" x14ac:dyDescent="0.15"/>
  <sheetData>
    <row r="1" spans="1:4" ht="15.75" customHeight="1" x14ac:dyDescent="0.15">
      <c r="A1" s="12" t="s">
        <v>100</v>
      </c>
    </row>
    <row r="2" spans="1:4" ht="15.75" customHeight="1" x14ac:dyDescent="0.15">
      <c r="B2" t="s">
        <v>27</v>
      </c>
      <c r="C2" t="s">
        <v>28</v>
      </c>
      <c r="D2" t="s">
        <v>29</v>
      </c>
    </row>
    <row r="3" spans="1:4" ht="15.75" customHeight="1" x14ac:dyDescent="0.15">
      <c r="A3">
        <v>2019</v>
      </c>
      <c r="B3">
        <v>14821.47</v>
      </c>
      <c r="C3">
        <v>40188</v>
      </c>
      <c r="D3">
        <v>1079.0999999999999</v>
      </c>
    </row>
    <row r="4" spans="1:4" ht="15.75" customHeight="1" x14ac:dyDescent="0.15">
      <c r="A4">
        <v>2020</v>
      </c>
      <c r="B4">
        <v>20621.02</v>
      </c>
      <c r="C4">
        <v>41022</v>
      </c>
      <c r="D4">
        <v>1320.04</v>
      </c>
    </row>
    <row r="5" spans="1:4" ht="15.75" customHeight="1" x14ac:dyDescent="0.15">
      <c r="A5">
        <v>2021</v>
      </c>
      <c r="B5">
        <v>23847.08</v>
      </c>
      <c r="C5">
        <v>56144</v>
      </c>
      <c r="D5">
        <v>1320.66</v>
      </c>
    </row>
    <row r="6" spans="1:4" ht="15.75" customHeight="1" x14ac:dyDescent="0.15">
      <c r="A6">
        <v>2022</v>
      </c>
      <c r="B6">
        <v>26406.66</v>
      </c>
      <c r="C6">
        <v>78681.430099999998</v>
      </c>
      <c r="D6">
        <v>1427.65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J6"/>
  <sheetViews>
    <sheetView zoomScale="139"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12" t="s">
        <v>101</v>
      </c>
    </row>
    <row r="2" spans="1:10" ht="15.75" customHeight="1" x14ac:dyDescent="0.15">
      <c r="B2" t="s">
        <v>27</v>
      </c>
      <c r="C2" t="s">
        <v>28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</row>
    <row r="3" spans="1:10" ht="15.75" customHeight="1" x14ac:dyDescent="0.15">
      <c r="A3">
        <v>2019</v>
      </c>
      <c r="B3">
        <v>100</v>
      </c>
      <c r="C3">
        <v>97.9</v>
      </c>
      <c r="D3">
        <v>73.680000000000007</v>
      </c>
      <c r="E3">
        <v>100</v>
      </c>
      <c r="F3">
        <v>99</v>
      </c>
      <c r="G3">
        <v>100</v>
      </c>
      <c r="H3">
        <v>100</v>
      </c>
      <c r="I3">
        <v>99</v>
      </c>
      <c r="J3">
        <v>95.66</v>
      </c>
    </row>
    <row r="4" spans="1:10" ht="15.75" customHeight="1" x14ac:dyDescent="0.15">
      <c r="A4">
        <v>2020</v>
      </c>
      <c r="B4">
        <v>100</v>
      </c>
      <c r="C4">
        <v>96.9</v>
      </c>
      <c r="D4">
        <v>70.760000000000005</v>
      </c>
      <c r="E4">
        <v>100</v>
      </c>
      <c r="F4">
        <v>99</v>
      </c>
      <c r="G4">
        <v>100</v>
      </c>
      <c r="H4">
        <v>100</v>
      </c>
      <c r="I4">
        <v>99</v>
      </c>
      <c r="J4">
        <v>95.43</v>
      </c>
    </row>
    <row r="5" spans="1:10" ht="15.75" customHeight="1" x14ac:dyDescent="0.15">
      <c r="A5">
        <v>2021</v>
      </c>
      <c r="B5">
        <v>100</v>
      </c>
      <c r="C5">
        <v>96.3</v>
      </c>
      <c r="D5">
        <v>75.900000000000006</v>
      </c>
      <c r="E5">
        <v>100</v>
      </c>
      <c r="F5">
        <v>99</v>
      </c>
      <c r="G5">
        <v>100</v>
      </c>
      <c r="H5">
        <v>100</v>
      </c>
      <c r="I5">
        <v>99</v>
      </c>
      <c r="J5">
        <v>95.68</v>
      </c>
    </row>
    <row r="6" spans="1:10" ht="15.75" customHeight="1" x14ac:dyDescent="0.15">
      <c r="A6">
        <v>2022</v>
      </c>
      <c r="B6">
        <v>100</v>
      </c>
      <c r="E6">
        <v>100</v>
      </c>
      <c r="F6">
        <v>99</v>
      </c>
      <c r="G6">
        <v>100</v>
      </c>
      <c r="H6">
        <v>100</v>
      </c>
      <c r="I6">
        <v>99</v>
      </c>
      <c r="J6">
        <v>97.14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J6"/>
  <sheetViews>
    <sheetView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12" t="s">
        <v>102</v>
      </c>
    </row>
    <row r="2" spans="1:10" ht="15.75" customHeight="1" x14ac:dyDescent="0.15">
      <c r="B2" t="s">
        <v>27</v>
      </c>
      <c r="C2" t="s">
        <v>28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</row>
    <row r="3" spans="1:10" ht="15.75" customHeight="1" x14ac:dyDescent="0.15">
      <c r="A3">
        <v>2019</v>
      </c>
      <c r="B3">
        <v>5033.62</v>
      </c>
      <c r="C3">
        <v>3111</v>
      </c>
      <c r="D3">
        <v>2335.85</v>
      </c>
      <c r="E3">
        <v>9821.5300000000007</v>
      </c>
      <c r="F3">
        <v>9372.7800000000007</v>
      </c>
      <c r="G3">
        <v>7323.12</v>
      </c>
      <c r="H3">
        <v>5459.66</v>
      </c>
      <c r="I3">
        <v>6796.38</v>
      </c>
      <c r="J3">
        <v>6006.81</v>
      </c>
    </row>
    <row r="4" spans="1:10" ht="15.75" customHeight="1" x14ac:dyDescent="0.15">
      <c r="A4">
        <v>2020</v>
      </c>
      <c r="B4">
        <v>5103.25</v>
      </c>
      <c r="C4">
        <v>3395</v>
      </c>
      <c r="D4">
        <v>2239.7800000000002</v>
      </c>
      <c r="E4">
        <v>9831.4500000000007</v>
      </c>
      <c r="F4">
        <v>9285.89</v>
      </c>
      <c r="G4">
        <v>7023.47</v>
      </c>
      <c r="H4">
        <v>6413</v>
      </c>
      <c r="I4">
        <v>6571.66</v>
      </c>
      <c r="J4">
        <v>5827.17</v>
      </c>
    </row>
    <row r="5" spans="1:10" ht="15.75" customHeight="1" x14ac:dyDescent="0.15">
      <c r="A5">
        <v>2021</v>
      </c>
      <c r="B5">
        <v>5096.62</v>
      </c>
      <c r="C5">
        <v>3597</v>
      </c>
      <c r="D5">
        <v>2898.99</v>
      </c>
      <c r="E5">
        <v>9774.08</v>
      </c>
      <c r="F5">
        <v>9119.24</v>
      </c>
      <c r="G5">
        <v>6575.81</v>
      </c>
      <c r="H5">
        <v>5373.14</v>
      </c>
      <c r="I5">
        <v>6249.29</v>
      </c>
      <c r="J5">
        <v>5855.63</v>
      </c>
    </row>
    <row r="6" spans="1:10" ht="15.75" customHeight="1" x14ac:dyDescent="0.15">
      <c r="A6">
        <v>2022</v>
      </c>
      <c r="B6">
        <v>5141.45</v>
      </c>
      <c r="E6">
        <v>9663.7900000000009</v>
      </c>
      <c r="F6">
        <v>7796.5740999999998</v>
      </c>
      <c r="G6">
        <v>6468.6336000000001</v>
      </c>
      <c r="H6">
        <v>6679.2788</v>
      </c>
      <c r="I6">
        <v>6312.6504999999997</v>
      </c>
      <c r="J6">
        <v>7642.26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E6"/>
  <sheetViews>
    <sheetView workbookViewId="0"/>
  </sheetViews>
  <sheetFormatPr baseColWidth="10" defaultColWidth="12.6640625" defaultRowHeight="15.75" customHeight="1" x14ac:dyDescent="0.15"/>
  <sheetData>
    <row r="1" spans="1:5" ht="15.75" customHeight="1" x14ac:dyDescent="0.15">
      <c r="A1" s="12" t="s">
        <v>103</v>
      </c>
    </row>
    <row r="2" spans="1:5" ht="15.75" customHeight="1" x14ac:dyDescent="0.15">
      <c r="B2" t="s">
        <v>39</v>
      </c>
      <c r="C2" t="s">
        <v>37</v>
      </c>
      <c r="D2" t="s">
        <v>38</v>
      </c>
      <c r="E2" t="s">
        <v>88</v>
      </c>
    </row>
    <row r="3" spans="1:5" ht="15.75" customHeight="1" x14ac:dyDescent="0.15">
      <c r="A3">
        <v>2019</v>
      </c>
      <c r="B3">
        <v>429382.74200000003</v>
      </c>
      <c r="C3">
        <v>148886.14000000001</v>
      </c>
      <c r="D3">
        <v>56088.57</v>
      </c>
      <c r="E3">
        <f>SUM(B3:D3)</f>
        <v>634357.45199999993</v>
      </c>
    </row>
    <row r="4" spans="1:5" ht="15.75" customHeight="1" x14ac:dyDescent="0.15">
      <c r="A4">
        <v>2020</v>
      </c>
      <c r="B4">
        <v>395862.68199999997</v>
      </c>
      <c r="C4">
        <v>157670.9</v>
      </c>
      <c r="D4">
        <v>62963.06</v>
      </c>
      <c r="E4">
        <f>SUM(B4:D4)</f>
        <v>616496.64199999999</v>
      </c>
    </row>
    <row r="5" spans="1:5" ht="15.75" customHeight="1" x14ac:dyDescent="0.15">
      <c r="A5">
        <v>2021</v>
      </c>
      <c r="B5">
        <v>462778.63</v>
      </c>
      <c r="C5">
        <v>168036.48000000001</v>
      </c>
      <c r="D5">
        <v>81311.740000000005</v>
      </c>
      <c r="E5">
        <f>SUM(B5:D5)</f>
        <v>712126.85</v>
      </c>
    </row>
    <row r="6" spans="1:5" ht="15.75" customHeight="1" x14ac:dyDescent="0.15">
      <c r="A6">
        <v>2022</v>
      </c>
      <c r="B6">
        <v>483729.24</v>
      </c>
      <c r="C6">
        <v>153871.25</v>
      </c>
      <c r="D6">
        <v>106515.74</v>
      </c>
      <c r="E6">
        <f>SUM(B6:D6)</f>
        <v>744116.23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D6"/>
  <sheetViews>
    <sheetView workbookViewId="0"/>
  </sheetViews>
  <sheetFormatPr baseColWidth="10" defaultColWidth="12.6640625" defaultRowHeight="15.75" customHeight="1" x14ac:dyDescent="0.15"/>
  <sheetData>
    <row r="1" spans="1:4" ht="15.75" customHeight="1" x14ac:dyDescent="0.15">
      <c r="A1" s="12" t="s">
        <v>104</v>
      </c>
    </row>
    <row r="2" spans="1:4" ht="15.75" customHeight="1" x14ac:dyDescent="0.15">
      <c r="B2" t="s">
        <v>39</v>
      </c>
      <c r="C2" t="s">
        <v>37</v>
      </c>
      <c r="D2" t="s">
        <v>38</v>
      </c>
    </row>
    <row r="3" spans="1:4" ht="15.75" customHeight="1" x14ac:dyDescent="0.15">
      <c r="A3">
        <v>2019</v>
      </c>
      <c r="B3">
        <v>96.08</v>
      </c>
      <c r="C3">
        <v>77.430000000000007</v>
      </c>
      <c r="D3">
        <v>96.13</v>
      </c>
    </row>
    <row r="4" spans="1:4" ht="15.75" customHeight="1" x14ac:dyDescent="0.15">
      <c r="A4">
        <v>2020</v>
      </c>
      <c r="B4">
        <v>96.077500000000001</v>
      </c>
      <c r="C4">
        <v>74.98</v>
      </c>
      <c r="D4">
        <v>95.67</v>
      </c>
    </row>
    <row r="5" spans="1:4" ht="15.75" customHeight="1" x14ac:dyDescent="0.15">
      <c r="A5">
        <v>2021</v>
      </c>
      <c r="B5">
        <v>95.387500000000003</v>
      </c>
      <c r="C5">
        <v>75.13</v>
      </c>
      <c r="D5">
        <v>96.21</v>
      </c>
    </row>
    <row r="6" spans="1:4" ht="15.75" customHeight="1" x14ac:dyDescent="0.15">
      <c r="A6">
        <v>2022</v>
      </c>
      <c r="B6">
        <v>95.54</v>
      </c>
      <c r="C6">
        <v>72.17</v>
      </c>
      <c r="D6">
        <v>99.3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D6"/>
  <sheetViews>
    <sheetView zoomScale="125" workbookViewId="0"/>
  </sheetViews>
  <sheetFormatPr baseColWidth="10" defaultColWidth="12.6640625" defaultRowHeight="15.75" customHeight="1" x14ac:dyDescent="0.2"/>
  <cols>
    <col min="1" max="16384" width="12.6640625" style="16"/>
  </cols>
  <sheetData>
    <row r="1" spans="1:4" ht="15.75" customHeight="1" x14ac:dyDescent="0.2">
      <c r="A1" s="16" t="s">
        <v>105</v>
      </c>
    </row>
    <row r="2" spans="1:4" ht="15.75" customHeight="1" x14ac:dyDescent="0.2">
      <c r="B2" s="16" t="s">
        <v>39</v>
      </c>
      <c r="C2" s="16" t="s">
        <v>37</v>
      </c>
      <c r="D2" s="16" t="s">
        <v>38</v>
      </c>
    </row>
    <row r="3" spans="1:4" ht="15.75" customHeight="1" x14ac:dyDescent="0.2">
      <c r="A3" s="16">
        <v>2019</v>
      </c>
      <c r="B3" s="16">
        <v>4188</v>
      </c>
      <c r="C3" s="16">
        <v>4737.2691999999997</v>
      </c>
      <c r="D3" s="16">
        <v>5472.66</v>
      </c>
    </row>
    <row r="4" spans="1:4" ht="15.75" customHeight="1" x14ac:dyDescent="0.2">
      <c r="A4" s="16">
        <v>2020</v>
      </c>
      <c r="B4" s="16">
        <v>3942</v>
      </c>
      <c r="C4" s="16">
        <v>4505.7692999999999</v>
      </c>
      <c r="D4" s="16">
        <v>5540.39</v>
      </c>
    </row>
    <row r="5" spans="1:4" ht="15.75" customHeight="1" x14ac:dyDescent="0.2">
      <c r="A5" s="16">
        <v>2021</v>
      </c>
      <c r="B5" s="16">
        <v>3048.25</v>
      </c>
      <c r="C5" s="16">
        <v>4553.2523000000001</v>
      </c>
      <c r="D5" s="16">
        <v>5409.35</v>
      </c>
    </row>
    <row r="6" spans="1:4" ht="15.75" customHeight="1" x14ac:dyDescent="0.2">
      <c r="A6" s="16">
        <v>2022</v>
      </c>
      <c r="B6" s="16">
        <v>3425.5</v>
      </c>
      <c r="C6" s="16">
        <v>3436.76</v>
      </c>
      <c r="D6" s="16">
        <v>6244.51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R29"/>
  <sheetViews>
    <sheetView zoomScale="125" workbookViewId="0"/>
  </sheetViews>
  <sheetFormatPr baseColWidth="10" defaultColWidth="12.6640625" defaultRowHeight="15.75" customHeight="1" x14ac:dyDescent="0.15"/>
  <sheetData>
    <row r="1" spans="1:18" ht="15.75" customHeight="1" x14ac:dyDescent="0.15">
      <c r="A1" s="12" t="s">
        <v>106</v>
      </c>
    </row>
    <row r="2" spans="1:18" ht="15.75" customHeight="1" x14ac:dyDescent="0.15">
      <c r="A2" t="s">
        <v>40</v>
      </c>
      <c r="B2" t="s">
        <v>2</v>
      </c>
      <c r="C2" t="s">
        <v>1</v>
      </c>
      <c r="D2" t="s">
        <v>41</v>
      </c>
      <c r="E2" t="s">
        <v>18</v>
      </c>
      <c r="F2" t="s">
        <v>4</v>
      </c>
      <c r="G2" t="s">
        <v>19</v>
      </c>
      <c r="H2" t="s">
        <v>42</v>
      </c>
      <c r="I2" t="s">
        <v>25</v>
      </c>
      <c r="J2" t="s">
        <v>43</v>
      </c>
      <c r="K2" t="s">
        <v>44</v>
      </c>
      <c r="L2" t="s">
        <v>23</v>
      </c>
      <c r="M2" t="s">
        <v>24</v>
      </c>
      <c r="N2" t="s">
        <v>28</v>
      </c>
      <c r="O2" t="s">
        <v>27</v>
      </c>
      <c r="P2" t="s">
        <v>45</v>
      </c>
      <c r="Q2" t="s">
        <v>81</v>
      </c>
      <c r="R2" t="s">
        <v>82</v>
      </c>
    </row>
    <row r="3" spans="1:18" ht="15.75" customHeight="1" x14ac:dyDescent="0.15">
      <c r="A3" t="s">
        <v>46</v>
      </c>
      <c r="B3">
        <v>45200.34</v>
      </c>
      <c r="C3">
        <v>243261</v>
      </c>
      <c r="D3">
        <v>41989.3</v>
      </c>
      <c r="G3">
        <v>596.16</v>
      </c>
      <c r="P3">
        <v>331046.8</v>
      </c>
      <c r="Q3">
        <f>(P3*100)/(SUM(P3:P23))</f>
        <v>47.2298807566523</v>
      </c>
      <c r="R3">
        <f>Q3*Q3</f>
        <v>2230.6616362875952</v>
      </c>
    </row>
    <row r="4" spans="1:18" ht="15.75" customHeight="1" x14ac:dyDescent="0.15">
      <c r="A4" t="s">
        <v>8</v>
      </c>
      <c r="B4">
        <v>4977.7</v>
      </c>
      <c r="C4">
        <v>148</v>
      </c>
      <c r="D4">
        <v>18648.099999999999</v>
      </c>
      <c r="E4">
        <v>32613.1</v>
      </c>
      <c r="F4">
        <v>27160.18</v>
      </c>
      <c r="G4">
        <v>298.22000000000003</v>
      </c>
      <c r="H4">
        <v>165</v>
      </c>
      <c r="M4">
        <v>1280.51</v>
      </c>
      <c r="N4">
        <v>763.55840000000001</v>
      </c>
      <c r="P4">
        <v>86054.368400000007</v>
      </c>
      <c r="Q4">
        <f>(P4*100)/(SUM(P3:P23))</f>
        <v>12.277229558240792</v>
      </c>
      <c r="R4">
        <f t="shared" ref="R4:R23" si="0">Q4*Q4</f>
        <v>150.7303656257414</v>
      </c>
    </row>
    <row r="5" spans="1:18" ht="15.75" customHeight="1" x14ac:dyDescent="0.15">
      <c r="A5" t="s">
        <v>9</v>
      </c>
      <c r="C5">
        <v>55696</v>
      </c>
      <c r="P5">
        <v>55696</v>
      </c>
      <c r="Q5">
        <f>(P5*100)/(SUM(P3:P23))</f>
        <v>7.9460530614478273</v>
      </c>
      <c r="R5">
        <f t="shared" si="0"/>
        <v>63.139759255344387</v>
      </c>
    </row>
    <row r="6" spans="1:18" ht="15.75" customHeight="1" x14ac:dyDescent="0.15">
      <c r="A6" t="s">
        <v>12</v>
      </c>
      <c r="B6">
        <v>11277.31</v>
      </c>
      <c r="C6">
        <v>729.14337</v>
      </c>
      <c r="D6">
        <v>10322.4</v>
      </c>
      <c r="E6">
        <v>9546.49</v>
      </c>
      <c r="F6">
        <v>4705.68</v>
      </c>
      <c r="N6">
        <v>516.52480000000003</v>
      </c>
      <c r="P6">
        <v>37097.548170000002</v>
      </c>
      <c r="Q6">
        <f>(P6*100)/(SUM(P3:P23))</f>
        <v>5.292643748356018</v>
      </c>
      <c r="R6">
        <f t="shared" si="0"/>
        <v>28.012077847012041</v>
      </c>
    </row>
    <row r="7" spans="1:18" ht="15.75" customHeight="1" x14ac:dyDescent="0.15">
      <c r="A7" t="s">
        <v>47</v>
      </c>
      <c r="G7">
        <v>158.54</v>
      </c>
      <c r="K7">
        <v>478.76</v>
      </c>
      <c r="N7">
        <v>20705.91</v>
      </c>
      <c r="O7">
        <v>14384.33</v>
      </c>
      <c r="P7">
        <v>35727.54</v>
      </c>
      <c r="Q7">
        <f>(P7*100)/(SUM(P3:P23))</f>
        <v>5.0971870259084984</v>
      </c>
      <c r="R7">
        <f t="shared" si="0"/>
        <v>25.981315577089923</v>
      </c>
    </row>
    <row r="8" spans="1:18" ht="15.75" customHeight="1" x14ac:dyDescent="0.15">
      <c r="A8" t="s">
        <v>48</v>
      </c>
      <c r="N8">
        <v>25590.44</v>
      </c>
      <c r="P8">
        <v>25590.44</v>
      </c>
      <c r="Q8">
        <f>(P8*100)/(SUM(P3:P23))</f>
        <v>3.6509443066970149</v>
      </c>
      <c r="R8">
        <f t="shared" si="0"/>
        <v>13.329394330603346</v>
      </c>
    </row>
    <row r="9" spans="1:18" ht="15.75" customHeight="1" x14ac:dyDescent="0.15">
      <c r="A9" t="s">
        <v>10</v>
      </c>
      <c r="C9">
        <v>24176</v>
      </c>
      <c r="P9">
        <v>24176</v>
      </c>
      <c r="Q9">
        <f>(P9*100)/(SUM(P3:P23))</f>
        <v>3.4491485710564973</v>
      </c>
      <c r="R9">
        <f t="shared" si="0"/>
        <v>11.896625865221077</v>
      </c>
    </row>
    <row r="10" spans="1:18" ht="15.75" customHeight="1" x14ac:dyDescent="0.15">
      <c r="A10" t="s">
        <v>11</v>
      </c>
      <c r="B10">
        <v>2349.5700000000002</v>
      </c>
      <c r="C10">
        <v>246.34</v>
      </c>
      <c r="D10">
        <v>8225.2999999999993</v>
      </c>
      <c r="F10">
        <v>9485.69</v>
      </c>
      <c r="N10">
        <v>5.6143999999999998</v>
      </c>
      <c r="P10">
        <v>20312.5144</v>
      </c>
      <c r="Q10">
        <f>(P10*100)/(SUM(P3:P23))</f>
        <v>2.8979516883406902</v>
      </c>
      <c r="R10">
        <f t="shared" si="0"/>
        <v>8.3981239879566569</v>
      </c>
    </row>
    <row r="11" spans="1:18" ht="15.75" customHeight="1" x14ac:dyDescent="0.15">
      <c r="A11" t="s">
        <v>49</v>
      </c>
      <c r="G11">
        <v>18602.96</v>
      </c>
      <c r="P11">
        <v>18602.96</v>
      </c>
      <c r="Q11">
        <f>(P11*100)/(SUM(P3:P23))</f>
        <v>2.6540524859952508</v>
      </c>
      <c r="R11">
        <f t="shared" si="0"/>
        <v>7.0439945984175711</v>
      </c>
    </row>
    <row r="12" spans="1:18" ht="15.75" customHeight="1" x14ac:dyDescent="0.15">
      <c r="A12" t="s">
        <v>50</v>
      </c>
      <c r="K12">
        <v>16731</v>
      </c>
      <c r="P12">
        <v>16731</v>
      </c>
      <c r="Q12">
        <f>(P12*100)/(SUM(P3:P23))</f>
        <v>2.3869831544650171</v>
      </c>
      <c r="R12">
        <f t="shared" si="0"/>
        <v>5.6976885796997632</v>
      </c>
    </row>
    <row r="13" spans="1:18" ht="15.75" customHeight="1" x14ac:dyDescent="0.15">
      <c r="A13" t="s">
        <v>51</v>
      </c>
      <c r="B13">
        <v>11496.83</v>
      </c>
      <c r="P13">
        <v>11496.83</v>
      </c>
      <c r="Q13">
        <f>(P13*100)/(SUM(P3:P23))</f>
        <v>1.6402330727241674</v>
      </c>
      <c r="R13">
        <f t="shared" si="0"/>
        <v>2.690364532858164</v>
      </c>
    </row>
    <row r="14" spans="1:18" ht="15.75" customHeight="1" x14ac:dyDescent="0.15">
      <c r="A14" t="s">
        <v>52</v>
      </c>
      <c r="K14">
        <v>463.32</v>
      </c>
      <c r="N14">
        <v>555.82560000000001</v>
      </c>
      <c r="O14">
        <v>9462.75</v>
      </c>
      <c r="P14">
        <v>10481.8956</v>
      </c>
      <c r="Q14">
        <f>(P14*100)/(SUM(P3:P23))</f>
        <v>1.4954341177491473</v>
      </c>
      <c r="R14">
        <f t="shared" si="0"/>
        <v>2.2363232005281706</v>
      </c>
    </row>
    <row r="15" spans="1:18" ht="15.75" customHeight="1" x14ac:dyDescent="0.15">
      <c r="A15" t="s">
        <v>53</v>
      </c>
      <c r="I15">
        <v>7936.45</v>
      </c>
      <c r="P15">
        <v>7936.45</v>
      </c>
      <c r="Q15">
        <f>(P15*100)/(SUM(P3:P23))</f>
        <v>1.1322797475496913</v>
      </c>
      <c r="R15">
        <f t="shared" si="0"/>
        <v>1.2820574267111926</v>
      </c>
    </row>
    <row r="16" spans="1:18" ht="15.75" customHeight="1" x14ac:dyDescent="0.15">
      <c r="A16" t="s">
        <v>54</v>
      </c>
      <c r="F16">
        <v>5158.71</v>
      </c>
      <c r="J16">
        <v>1055.36942</v>
      </c>
      <c r="P16">
        <v>6214.07942</v>
      </c>
      <c r="Q16">
        <f>(P16*100)/(SUM(P3:P23))</f>
        <v>0.88655208272355179</v>
      </c>
      <c r="R16">
        <f t="shared" si="0"/>
        <v>0.78597459538146741</v>
      </c>
    </row>
    <row r="17" spans="1:18" ht="15.75" customHeight="1" x14ac:dyDescent="0.15">
      <c r="A17" t="s">
        <v>89</v>
      </c>
      <c r="G17">
        <v>3585.9</v>
      </c>
      <c r="P17">
        <v>3585.9</v>
      </c>
      <c r="Q17">
        <f>(P17*100)/(SUM(P3:P23))</f>
        <v>0.51159421992684873</v>
      </c>
      <c r="R17">
        <f t="shared" si="0"/>
        <v>0.26172864586256084</v>
      </c>
    </row>
    <row r="18" spans="1:18" ht="15.75" customHeight="1" x14ac:dyDescent="0.15">
      <c r="A18" t="s">
        <v>56</v>
      </c>
      <c r="D18">
        <v>2810.64</v>
      </c>
      <c r="P18">
        <v>2810.64</v>
      </c>
      <c r="Q18">
        <f>(P18*100)/(SUM(P3:P23))</f>
        <v>0.40098920167745838</v>
      </c>
      <c r="R18">
        <f t="shared" si="0"/>
        <v>0.1607923398619254</v>
      </c>
    </row>
    <row r="19" spans="1:18" ht="15.75" customHeight="1" x14ac:dyDescent="0.15">
      <c r="A19" t="s">
        <v>57</v>
      </c>
      <c r="G19">
        <v>1012.18</v>
      </c>
      <c r="K19">
        <v>328.85</v>
      </c>
      <c r="N19">
        <v>802.85919999999999</v>
      </c>
      <c r="P19">
        <v>2143.8892000000001</v>
      </c>
      <c r="Q19">
        <f>(P19*100)/(SUM(P3:P23))</f>
        <v>0.30586500540550371</v>
      </c>
      <c r="R19">
        <f t="shared" si="0"/>
        <v>9.355340153170881E-2</v>
      </c>
    </row>
    <row r="20" spans="1:18" ht="15.75" customHeight="1" x14ac:dyDescent="0.15">
      <c r="A20" t="s">
        <v>58</v>
      </c>
      <c r="D20">
        <v>1617.27</v>
      </c>
      <c r="I20">
        <v>270.88537500000001</v>
      </c>
      <c r="P20">
        <v>1888.155375</v>
      </c>
      <c r="Q20">
        <f>(P20*100)/(SUM(P3:P23))</f>
        <v>0.26937989798204398</v>
      </c>
      <c r="R20">
        <f t="shared" si="0"/>
        <v>7.256552943681642E-2</v>
      </c>
    </row>
    <row r="21" spans="1:18" ht="15.75" customHeight="1" x14ac:dyDescent="0.15">
      <c r="A21" t="s">
        <v>59</v>
      </c>
      <c r="I21">
        <v>1661.12</v>
      </c>
      <c r="P21">
        <v>1661.12</v>
      </c>
      <c r="Q21">
        <f>(P21*100)/(SUM(P3:P23))</f>
        <v>0.23698914933625781</v>
      </c>
      <c r="R21">
        <f t="shared" si="0"/>
        <v>5.6163856903123102E-2</v>
      </c>
    </row>
    <row r="22" spans="1:18" ht="15.75" customHeight="1" x14ac:dyDescent="0.15">
      <c r="A22" t="s">
        <v>60</v>
      </c>
      <c r="D22">
        <v>269.54500000000002</v>
      </c>
      <c r="L22">
        <v>582.92999999999995</v>
      </c>
      <c r="P22">
        <v>852.47500000000002</v>
      </c>
      <c r="Q22">
        <f>(P22*100)/(SUM(P3:P23))</f>
        <v>0.12162115023624204</v>
      </c>
      <c r="R22">
        <f t="shared" si="0"/>
        <v>1.4791704184786557E-2</v>
      </c>
    </row>
    <row r="23" spans="1:18" ht="15.75" customHeight="1" x14ac:dyDescent="0.15">
      <c r="A23" t="s">
        <v>61</v>
      </c>
      <c r="C23">
        <v>820</v>
      </c>
      <c r="P23">
        <v>820</v>
      </c>
      <c r="Q23">
        <f>(P23*100)/(SUM(P3:P23))</f>
        <v>0.11698799752921607</v>
      </c>
      <c r="R23">
        <f t="shared" si="0"/>
        <v>1.3686191565895865E-2</v>
      </c>
    </row>
    <row r="24" spans="1:18" ht="15.75" customHeight="1" x14ac:dyDescent="0.15">
      <c r="A24" t="s">
        <v>62</v>
      </c>
    </row>
    <row r="25" spans="1:18" ht="15.75" customHeight="1" x14ac:dyDescent="0.15">
      <c r="A25" t="s">
        <v>63</v>
      </c>
      <c r="B25">
        <v>47.22</v>
      </c>
    </row>
    <row r="26" spans="1:18" ht="15.75" customHeight="1" x14ac:dyDescent="0.15">
      <c r="A26" t="s">
        <v>64</v>
      </c>
      <c r="B26">
        <v>72.739999999999995</v>
      </c>
    </row>
    <row r="27" spans="1:18" ht="15.75" customHeight="1" x14ac:dyDescent="0.15">
      <c r="A27" t="s">
        <v>65</v>
      </c>
      <c r="B27">
        <v>92.88</v>
      </c>
    </row>
    <row r="28" spans="1:18" ht="15.75" customHeight="1" x14ac:dyDescent="0.15">
      <c r="A28" t="s">
        <v>66</v>
      </c>
      <c r="B28">
        <v>2552.5500000000002</v>
      </c>
    </row>
    <row r="29" spans="1:18" ht="15.75" customHeight="1" x14ac:dyDescent="0.15">
      <c r="A29" t="s">
        <v>67</v>
      </c>
      <c r="B29">
        <v>17.47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R23"/>
  <sheetViews>
    <sheetView workbookViewId="0"/>
  </sheetViews>
  <sheetFormatPr baseColWidth="10" defaultColWidth="12.6640625" defaultRowHeight="15.75" customHeight="1" x14ac:dyDescent="0.15"/>
  <sheetData>
    <row r="1" spans="1:18" ht="15.75" customHeight="1" x14ac:dyDescent="0.15">
      <c r="A1" s="12" t="s">
        <v>107</v>
      </c>
    </row>
    <row r="2" spans="1:18" ht="15.75" customHeight="1" x14ac:dyDescent="0.15">
      <c r="A2" t="s">
        <v>40</v>
      </c>
      <c r="B2" t="s">
        <v>2</v>
      </c>
      <c r="C2" t="s">
        <v>1</v>
      </c>
      <c r="D2" t="s">
        <v>41</v>
      </c>
      <c r="E2" t="s">
        <v>18</v>
      </c>
      <c r="F2" t="s">
        <v>4</v>
      </c>
      <c r="G2" t="s">
        <v>19</v>
      </c>
      <c r="H2" t="s">
        <v>42</v>
      </c>
      <c r="I2" t="s">
        <v>25</v>
      </c>
      <c r="J2" t="s">
        <v>43</v>
      </c>
      <c r="K2" t="s">
        <v>44</v>
      </c>
      <c r="L2" t="s">
        <v>23</v>
      </c>
      <c r="M2" t="s">
        <v>24</v>
      </c>
      <c r="N2" t="s">
        <v>28</v>
      </c>
      <c r="O2" t="s">
        <v>27</v>
      </c>
      <c r="P2" t="s">
        <v>45</v>
      </c>
      <c r="Q2" t="s">
        <v>81</v>
      </c>
      <c r="R2" t="s">
        <v>82</v>
      </c>
    </row>
    <row r="3" spans="1:18" ht="15.75" customHeight="1" x14ac:dyDescent="0.15">
      <c r="A3" t="s">
        <v>46</v>
      </c>
      <c r="B3">
        <v>41536.82</v>
      </c>
      <c r="C3">
        <v>245899</v>
      </c>
      <c r="D3">
        <v>41510.1</v>
      </c>
      <c r="G3">
        <v>486.86</v>
      </c>
      <c r="P3">
        <v>329432.78000000003</v>
      </c>
      <c r="Q3">
        <f>(P3*100)/SUM(P3:P23)</f>
        <v>43.884068827812783</v>
      </c>
      <c r="R3">
        <f>Q3*Q3</f>
        <v>1925.8114968842096</v>
      </c>
    </row>
    <row r="4" spans="1:18" ht="15.75" customHeight="1" x14ac:dyDescent="0.15">
      <c r="A4" t="s">
        <v>8</v>
      </c>
      <c r="B4">
        <v>5259.8</v>
      </c>
      <c r="C4">
        <v>157</v>
      </c>
      <c r="D4">
        <v>19197.7</v>
      </c>
      <c r="E4">
        <v>35941.9</v>
      </c>
      <c r="F4">
        <v>26603.059600000001</v>
      </c>
      <c r="G4">
        <v>263.69</v>
      </c>
      <c r="H4">
        <v>162.72337400000001</v>
      </c>
      <c r="M4">
        <v>1284.3499999999999</v>
      </c>
      <c r="N4">
        <v>1070.067</v>
      </c>
      <c r="P4">
        <v>89940.289969999998</v>
      </c>
      <c r="Q4">
        <f>(P4*100)/SUM(P3:P23)</f>
        <v>11.981035631721042</v>
      </c>
      <c r="R4">
        <f t="shared" ref="R4:R23" si="0">Q4*Q4</f>
        <v>143.54521480856923</v>
      </c>
    </row>
    <row r="5" spans="1:18" ht="15.75" customHeight="1" x14ac:dyDescent="0.15">
      <c r="A5" t="s">
        <v>9</v>
      </c>
      <c r="C5">
        <v>65575.399999999994</v>
      </c>
      <c r="P5">
        <v>65575.399999999994</v>
      </c>
      <c r="Q5">
        <f>(P5*100)/SUM(P3:P23)</f>
        <v>8.7353643648071504</v>
      </c>
      <c r="R5">
        <f t="shared" si="0"/>
        <v>76.306590585942629</v>
      </c>
    </row>
    <row r="6" spans="1:18" ht="15.75" customHeight="1" x14ac:dyDescent="0.15">
      <c r="A6" t="s">
        <v>12</v>
      </c>
      <c r="B6">
        <v>14561.66</v>
      </c>
      <c r="C6">
        <v>389.038252</v>
      </c>
      <c r="D6">
        <v>13804.4</v>
      </c>
      <c r="E6">
        <v>12576.21</v>
      </c>
      <c r="F6">
        <v>8161.25</v>
      </c>
      <c r="N6">
        <v>778.94600000000003</v>
      </c>
      <c r="P6">
        <v>50271.504249999998</v>
      </c>
      <c r="Q6">
        <f>(P6*100)/SUM(P3:P23)</f>
        <v>6.6967171651366399</v>
      </c>
      <c r="R6">
        <f t="shared" si="0"/>
        <v>44.846020789835713</v>
      </c>
    </row>
    <row r="7" spans="1:18" ht="15.75" customHeight="1" x14ac:dyDescent="0.15">
      <c r="A7" t="s">
        <v>47</v>
      </c>
      <c r="G7">
        <v>105.08</v>
      </c>
      <c r="K7">
        <v>1563.44</v>
      </c>
      <c r="N7">
        <v>29017.71142</v>
      </c>
      <c r="O7">
        <v>15423.65</v>
      </c>
      <c r="P7">
        <v>46109.881419999998</v>
      </c>
      <c r="Q7">
        <f>(P7*100)/SUM(P3:P23)</f>
        <v>6.1423432418521484</v>
      </c>
      <c r="R7">
        <f t="shared" si="0"/>
        <v>37.728380500726757</v>
      </c>
    </row>
    <row r="8" spans="1:18" ht="15.75" customHeight="1" x14ac:dyDescent="0.15">
      <c r="A8" t="s">
        <v>48</v>
      </c>
      <c r="N8">
        <v>35862.995000000003</v>
      </c>
      <c r="P8">
        <v>35862.995000000003</v>
      </c>
      <c r="Q8">
        <f>(P8*100)/SUM(P3:P23)</f>
        <v>4.777345293177885</v>
      </c>
      <c r="R8">
        <f t="shared" si="0"/>
        <v>22.823028050248894</v>
      </c>
    </row>
    <row r="9" spans="1:18" ht="15.75" customHeight="1" x14ac:dyDescent="0.15">
      <c r="A9" t="s">
        <v>10</v>
      </c>
      <c r="C9">
        <v>25724.55</v>
      </c>
      <c r="P9">
        <v>25724.55</v>
      </c>
      <c r="Q9">
        <f>(P9*100)/SUM(P3:P23)</f>
        <v>3.4267929340987595</v>
      </c>
      <c r="R9">
        <f t="shared" si="0"/>
        <v>11.742909813189184</v>
      </c>
    </row>
    <row r="10" spans="1:18" ht="15.75" customHeight="1" x14ac:dyDescent="0.15">
      <c r="A10" t="s">
        <v>11</v>
      </c>
      <c r="B10">
        <v>2461.69</v>
      </c>
      <c r="C10">
        <v>814.67</v>
      </c>
      <c r="D10">
        <v>8994.7999999999993</v>
      </c>
      <c r="F10">
        <v>9867.24</v>
      </c>
      <c r="N10">
        <v>7.8680000000000003</v>
      </c>
      <c r="P10">
        <v>22146.268</v>
      </c>
      <c r="Q10">
        <f>(P10*100)/SUM(P3:P23)</f>
        <v>2.9501264239435661</v>
      </c>
      <c r="R10">
        <f t="shared" si="0"/>
        <v>8.7032459172500527</v>
      </c>
    </row>
    <row r="11" spans="1:18" ht="15.75" customHeight="1" x14ac:dyDescent="0.15">
      <c r="A11" t="s">
        <v>50</v>
      </c>
      <c r="K11">
        <v>19028.89</v>
      </c>
      <c r="P11">
        <v>19028.89</v>
      </c>
      <c r="Q11">
        <f>(P11*100)/SUM(P3:P23)</f>
        <v>2.5348573948132249</v>
      </c>
      <c r="R11">
        <f t="shared" si="0"/>
        <v>6.4255020120392894</v>
      </c>
    </row>
    <row r="12" spans="1:18" ht="15.75" customHeight="1" x14ac:dyDescent="0.15">
      <c r="A12" t="s">
        <v>49</v>
      </c>
      <c r="G12">
        <v>15555.02</v>
      </c>
      <c r="P12">
        <v>15555.02</v>
      </c>
      <c r="Q12">
        <f>(P12*100)/SUM(P3:P23)</f>
        <v>2.0720997112005803</v>
      </c>
      <c r="R12">
        <f t="shared" si="0"/>
        <v>4.2935972131575282</v>
      </c>
    </row>
    <row r="13" spans="1:18" ht="15.75" customHeight="1" x14ac:dyDescent="0.15">
      <c r="A13" t="s">
        <v>52</v>
      </c>
      <c r="K13">
        <v>696.21</v>
      </c>
      <c r="N13">
        <v>778.94600000000003</v>
      </c>
      <c r="O13">
        <v>10983.01</v>
      </c>
      <c r="P13">
        <v>12458.165999999999</v>
      </c>
      <c r="Q13">
        <f>(P13*100)/SUM(P3:P23)</f>
        <v>1.6595647045576851</v>
      </c>
      <c r="R13">
        <f t="shared" si="0"/>
        <v>2.7541550086136368</v>
      </c>
    </row>
    <row r="14" spans="1:18" ht="15.75" customHeight="1" x14ac:dyDescent="0.15">
      <c r="A14" t="s">
        <v>51</v>
      </c>
      <c r="B14">
        <v>10248.25</v>
      </c>
      <c r="P14">
        <v>10248.25</v>
      </c>
      <c r="Q14">
        <f>(P14*100)/SUM(P3:P23)</f>
        <v>1.3651795925245578</v>
      </c>
      <c r="R14">
        <f t="shared" si="0"/>
        <v>1.8637153198455176</v>
      </c>
    </row>
    <row r="15" spans="1:18" ht="15.75" customHeight="1" x14ac:dyDescent="0.15">
      <c r="A15" t="s">
        <v>53</v>
      </c>
      <c r="I15">
        <v>7182.18</v>
      </c>
      <c r="P15">
        <v>7182.18</v>
      </c>
      <c r="Q15">
        <f>(P15*100)/SUM(P3:P23)</f>
        <v>0.9567453531908402</v>
      </c>
      <c r="R15">
        <f t="shared" si="0"/>
        <v>0.91536167085226561</v>
      </c>
    </row>
    <row r="16" spans="1:18" ht="15.75" customHeight="1" x14ac:dyDescent="0.15">
      <c r="A16" t="s">
        <v>15</v>
      </c>
      <c r="F16">
        <v>4520.29</v>
      </c>
      <c r="J16">
        <v>678.16931399999999</v>
      </c>
      <c r="P16">
        <v>5198.4593139999997</v>
      </c>
      <c r="Q16">
        <f>(P16*100)/SUM(P3:P23)</f>
        <v>0.69249194428726968</v>
      </c>
      <c r="R16">
        <f t="shared" si="0"/>
        <v>0.47954509290276304</v>
      </c>
    </row>
    <row r="17" spans="1:18" ht="15.75" customHeight="1" x14ac:dyDescent="0.15">
      <c r="A17" t="s">
        <v>55</v>
      </c>
      <c r="I17">
        <v>4447.37</v>
      </c>
      <c r="P17">
        <v>4447.37</v>
      </c>
      <c r="Q17">
        <f>(P17*100)/SUM(P3:P23)</f>
        <v>0.59243858848153996</v>
      </c>
      <c r="R17">
        <f t="shared" si="0"/>
        <v>0.35098348112199945</v>
      </c>
    </row>
    <row r="18" spans="1:18" ht="15.75" customHeight="1" x14ac:dyDescent="0.15">
      <c r="A18" t="s">
        <v>57</v>
      </c>
      <c r="G18">
        <v>1137.6300000000001</v>
      </c>
      <c r="K18">
        <v>976.53</v>
      </c>
      <c r="N18">
        <v>1125.144</v>
      </c>
      <c r="P18">
        <v>3239.3040000000001</v>
      </c>
      <c r="Q18">
        <f>(P18*100)/SUM(P3:P23)</f>
        <v>0.43151091306156369</v>
      </c>
      <c r="R18">
        <f t="shared" si="0"/>
        <v>0.18620166809122438</v>
      </c>
    </row>
    <row r="19" spans="1:18" ht="15.75" customHeight="1" x14ac:dyDescent="0.15">
      <c r="A19" t="s">
        <v>56</v>
      </c>
      <c r="E19">
        <v>3234.54</v>
      </c>
      <c r="P19">
        <v>3234.54</v>
      </c>
      <c r="Q19">
        <f>(P19*100)/SUM(P3:P23)</f>
        <v>0.43087629587533316</v>
      </c>
      <c r="R19">
        <f t="shared" si="0"/>
        <v>0.18565438234724765</v>
      </c>
    </row>
    <row r="20" spans="1:18" ht="15.75" customHeight="1" x14ac:dyDescent="0.15">
      <c r="A20" t="s">
        <v>59</v>
      </c>
      <c r="I20">
        <v>1646.193</v>
      </c>
      <c r="P20">
        <v>1646.193</v>
      </c>
      <c r="Q20">
        <f>(P20*100)/SUM(P3:P23)</f>
        <v>0.21929100958278527</v>
      </c>
      <c r="R20">
        <f t="shared" si="0"/>
        <v>4.8088546883837222E-2</v>
      </c>
    </row>
    <row r="21" spans="1:18" ht="15.75" customHeight="1" x14ac:dyDescent="0.15">
      <c r="A21" t="s">
        <v>58</v>
      </c>
      <c r="E21">
        <v>1132.0920000000001</v>
      </c>
      <c r="J21">
        <v>504.03300000000002</v>
      </c>
      <c r="P21">
        <v>1636.125</v>
      </c>
      <c r="Q21">
        <f>(P21*100)/SUM(P3:P23)</f>
        <v>0.21794984127233841</v>
      </c>
      <c r="R21">
        <f t="shared" si="0"/>
        <v>4.7502133310637504E-2</v>
      </c>
    </row>
    <row r="22" spans="1:18" ht="15.75" customHeight="1" x14ac:dyDescent="0.15">
      <c r="A22" t="s">
        <v>61</v>
      </c>
      <c r="C22">
        <v>979</v>
      </c>
      <c r="P22">
        <v>979</v>
      </c>
      <c r="Q22">
        <f>(P22*100)/SUM(P3:P23)</f>
        <v>0.13041356534838067</v>
      </c>
      <c r="R22">
        <f t="shared" si="0"/>
        <v>1.7007698026876353E-2</v>
      </c>
    </row>
    <row r="23" spans="1:18" ht="15.75" customHeight="1" x14ac:dyDescent="0.15">
      <c r="A23" t="s">
        <v>60</v>
      </c>
      <c r="E23">
        <v>188.68199999999999</v>
      </c>
      <c r="L23">
        <v>582.92999999999995</v>
      </c>
      <c r="P23">
        <v>771.61199999999997</v>
      </c>
      <c r="Q23">
        <f>(P23*100)/SUM(P3:P23)</f>
        <v>0.10278720325392716</v>
      </c>
      <c r="R23">
        <f t="shared" si="0"/>
        <v>1.0565209152764135E-2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597D3-6B9B-5B49-9811-0876F2B55848}">
  <dimension ref="A1:K7"/>
  <sheetViews>
    <sheetView workbookViewId="0">
      <selection activeCell="D11" sqref="D11"/>
    </sheetView>
  </sheetViews>
  <sheetFormatPr baseColWidth="10" defaultRowHeight="13" x14ac:dyDescent="0.15"/>
  <sheetData>
    <row r="1" spans="1:11" ht="16" x14ac:dyDescent="0.15">
      <c r="A1" s="13" t="s">
        <v>79</v>
      </c>
      <c r="B1" s="13"/>
      <c r="C1" s="13"/>
      <c r="D1" s="13"/>
      <c r="E1" s="13"/>
      <c r="F1" s="13"/>
      <c r="G1" s="13"/>
      <c r="H1" s="13"/>
      <c r="I1" s="13"/>
    </row>
    <row r="2" spans="1:11" ht="16" x14ac:dyDescent="0.2">
      <c r="A2" s="2"/>
      <c r="B2" s="2" t="s">
        <v>68</v>
      </c>
      <c r="C2" s="2" t="s">
        <v>69</v>
      </c>
      <c r="D2" s="2" t="s">
        <v>70</v>
      </c>
      <c r="E2" s="2" t="s">
        <v>71</v>
      </c>
      <c r="F2" s="2" t="s">
        <v>72</v>
      </c>
      <c r="G2" s="2" t="s">
        <v>73</v>
      </c>
      <c r="H2" s="2" t="s">
        <v>74</v>
      </c>
      <c r="I2" s="2" t="s">
        <v>75</v>
      </c>
      <c r="J2" s="2" t="s">
        <v>76</v>
      </c>
      <c r="K2" s="1" t="s">
        <v>80</v>
      </c>
    </row>
    <row r="3" spans="1:11" ht="16" x14ac:dyDescent="0.2">
      <c r="A3" s="3" t="s">
        <v>63</v>
      </c>
      <c r="B3" s="23">
        <v>11.2</v>
      </c>
      <c r="C3" s="5">
        <v>15.367504584618949</v>
      </c>
      <c r="D3" s="5">
        <v>17.899999999999999</v>
      </c>
      <c r="E3" s="5">
        <v>19.600000000000001</v>
      </c>
      <c r="F3" s="5">
        <v>21.123410850898306</v>
      </c>
      <c r="G3" s="4">
        <v>26.1</v>
      </c>
      <c r="H3" s="6">
        <v>26</v>
      </c>
      <c r="I3" s="7">
        <v>23.709651817128975</v>
      </c>
      <c r="J3" s="7">
        <v>32.014334770251793</v>
      </c>
      <c r="K3" s="10">
        <v>47.22</v>
      </c>
    </row>
    <row r="4" spans="1:11" ht="16" x14ac:dyDescent="0.2">
      <c r="A4" s="3" t="s">
        <v>64</v>
      </c>
      <c r="B4" s="23">
        <v>32.9</v>
      </c>
      <c r="C4" s="7">
        <v>40.882095539357302</v>
      </c>
      <c r="D4" s="7">
        <v>42</v>
      </c>
      <c r="E4" s="5">
        <v>42.7</v>
      </c>
      <c r="F4" s="5">
        <v>54.156431386590775</v>
      </c>
      <c r="G4" s="7">
        <v>56.184336102425945</v>
      </c>
      <c r="H4" s="6">
        <v>56</v>
      </c>
      <c r="I4" s="7">
        <v>60.730695052182419</v>
      </c>
      <c r="J4" s="7">
        <v>82.569992518523748</v>
      </c>
      <c r="K4" s="10">
        <v>72.739999999999995</v>
      </c>
    </row>
    <row r="5" spans="1:11" ht="16" x14ac:dyDescent="0.2">
      <c r="A5" s="3" t="s">
        <v>65</v>
      </c>
      <c r="B5" s="23">
        <v>54.5</v>
      </c>
      <c r="C5" s="5">
        <v>56.039150465952261</v>
      </c>
      <c r="D5" s="5">
        <v>65.400000000000006</v>
      </c>
      <c r="E5" s="5">
        <v>67.3</v>
      </c>
      <c r="F5" s="5">
        <v>77.606940967139266</v>
      </c>
      <c r="G5" s="7">
        <v>74.667706303599829</v>
      </c>
      <c r="H5" s="6">
        <v>80</v>
      </c>
      <c r="I5" s="7">
        <v>79.560524816512398</v>
      </c>
      <c r="J5" s="7">
        <v>99.419694822658471</v>
      </c>
      <c r="K5" s="10">
        <v>92.88</v>
      </c>
    </row>
    <row r="6" spans="1:11" ht="16" x14ac:dyDescent="0.2">
      <c r="A6" s="3" t="s">
        <v>77</v>
      </c>
      <c r="B6" s="23">
        <v>384.5</v>
      </c>
      <c r="C6" s="7">
        <v>542.21</v>
      </c>
      <c r="D6" s="7">
        <f>648</f>
        <v>648</v>
      </c>
      <c r="E6" s="8">
        <v>689</v>
      </c>
      <c r="F6" s="5">
        <v>935.3</v>
      </c>
      <c r="G6" s="7">
        <v>1076.7106347954725</v>
      </c>
      <c r="H6" s="6">
        <v>1106</v>
      </c>
      <c r="I6" s="7">
        <v>1137.4493842750319</v>
      </c>
      <c r="J6" s="7">
        <v>2165.869539586552</v>
      </c>
      <c r="K6" s="10">
        <v>2552.5500000000002</v>
      </c>
    </row>
    <row r="7" spans="1:11" ht="16" x14ac:dyDescent="0.2">
      <c r="A7" s="3" t="s">
        <v>78</v>
      </c>
      <c r="B7" s="23">
        <v>18.3</v>
      </c>
      <c r="C7" s="4"/>
      <c r="D7" s="5">
        <v>29.6</v>
      </c>
      <c r="E7" s="5">
        <v>10.199999999999999</v>
      </c>
      <c r="F7" s="4">
        <v>12</v>
      </c>
      <c r="G7" s="4">
        <v>21.2</v>
      </c>
      <c r="H7" s="9">
        <v>15</v>
      </c>
      <c r="I7" s="7">
        <v>18</v>
      </c>
      <c r="J7" s="4">
        <v>13.1</v>
      </c>
      <c r="K7" s="11">
        <v>17.47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Table of 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Table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Agnes Malkinson</cp:lastModifiedBy>
  <dcterms:created xsi:type="dcterms:W3CDTF">2024-08-21T04:58:29Z</dcterms:created>
  <dcterms:modified xsi:type="dcterms:W3CDTF">2024-09-10T01:10:04Z</dcterms:modified>
</cp:coreProperties>
</file>