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mc:AlternateContent xmlns:mc="http://schemas.openxmlformats.org/markup-compatibility/2006">
    <mc:Choice Requires="x15">
      <x15ac:absPath xmlns:x15ac="http://schemas.microsoft.com/office/spreadsheetml/2010/11/ac" url="E:\Martin\Investigación\GMIC\"/>
    </mc:Choice>
  </mc:AlternateContent>
  <xr:revisionPtr revIDLastSave="0" documentId="8_{3A5695C6-B57F-47CF-93B2-2089FC03F3C2}" xr6:coauthVersionLast="47" xr6:coauthVersionMax="47" xr10:uidLastSave="{00000000-0000-0000-0000-000000000000}"/>
  <bookViews>
    <workbookView xWindow="-120" yWindow="-120" windowWidth="20730" windowHeight="11160" tabRatio="1000" activeTab="1" xr2:uid="{00000000-000D-0000-FFFF-FFFF00000000}"/>
  </bookViews>
  <sheets>
    <sheet name="Contents" sheetId="41" r:id="rId1"/>
    <sheet name="Total Revenue (Millions)" sheetId="68" r:id="rId2"/>
    <sheet name="Wireline" sheetId="11" r:id="rId3"/>
    <sheet name="Wireless" sheetId="12" r:id="rId4"/>
    <sheet name="ISP" sheetId="13" r:id="rId5"/>
    <sheet name="Multichannel Video Distribution" sheetId="8" r:id="rId6"/>
    <sheet name="Broadcast TV" sheetId="5" r:id="rId7"/>
    <sheet name="Pay TV Programming Services " sheetId="7" r:id="rId8"/>
    <sheet name="Online Video Services" sheetId="27" r:id="rId9"/>
    <sheet name="TV Show Production" sheetId="50" r:id="rId10"/>
    <sheet name="Film Production_Distribution" sheetId="9" r:id="rId11"/>
    <sheet name="Film Exhibition" sheetId="10" r:id="rId12"/>
    <sheet name="Digital Games" sheetId="19" r:id="rId13"/>
    <sheet name="Broadcast Radio" sheetId="4" r:id="rId14"/>
    <sheet name="Music Services" sheetId="32" r:id="rId15"/>
    <sheet name="Newspapers" sheetId="1" r:id="rId16"/>
    <sheet name="Online News Media" sheetId="45" r:id="rId17"/>
    <sheet name="Magazines" sheetId="3" r:id="rId18"/>
    <sheet name="Books" sheetId="14" r:id="rId19"/>
    <sheet name="Internet Advertising" sheetId="23" r:id="rId20"/>
    <sheet name="App Distribution" sheetId="26" r:id="rId21"/>
    <sheet name="Search Engines-Mobile" sheetId="30" r:id="rId22"/>
    <sheet name="Search Engines-Desktop" sheetId="25" r:id="rId23"/>
    <sheet name="Search Engines" sheetId="52" r:id="rId24"/>
    <sheet name="Social Media Platforms" sheetId="24" r:id="rId25"/>
    <sheet name="Mobile OS" sheetId="33" r:id="rId26"/>
    <sheet name="Desktop OS" sheetId="22" r:id="rId27"/>
    <sheet name="Mobile Browsers" sheetId="34" r:id="rId28"/>
    <sheet name="Desktop Browsers" sheetId="21" r:id="rId29"/>
    <sheet name="Content Delivery Network" sheetId="18" r:id="rId30"/>
    <sheet name="International Submarine Cables" sheetId="17" r:id="rId31"/>
    <sheet name="Data Centres" sheetId="16" r:id="rId32"/>
    <sheet name="Data Brokers" sheetId="20" r:id="rId33"/>
    <sheet name="Mergers &amp; Acquisitions" sheetId="66" r:id="rId34"/>
    <sheet name="Concentration Metrics" sheetId="40" r:id="rId35"/>
    <sheet name="Notes" sheetId="49" r:id="rId36"/>
    <sheet name="Sandbox" sheetId="67" r:id="rId37"/>
  </sheets>
  <definedNames>
    <definedName name="_xlnm._FilterDatabase" localSheetId="20" hidden="1">'App Distribution'!$A$1:$O$2</definedName>
    <definedName name="_xlnm._FilterDatabase" localSheetId="13" hidden="1">'Broadcast Radio'!$A$1:$P$60</definedName>
    <definedName name="_xlnm._FilterDatabase" localSheetId="6" hidden="1">'Broadcast TV'!$A$1:$M$85</definedName>
    <definedName name="_xlnm._FilterDatabase" localSheetId="34" hidden="1">'Concentration Metrics'!$A$1:$Q$1</definedName>
    <definedName name="_xlnm._FilterDatabase" localSheetId="28" hidden="1">'Desktop Browsers'!$A$1:$I$1</definedName>
    <definedName name="_xlnm._FilterDatabase" localSheetId="26" hidden="1">'Desktop OS'!$A$1:$I$2</definedName>
    <definedName name="_xlnm._FilterDatabase" localSheetId="12" hidden="1">'Digital Games'!$A$1:$R$2</definedName>
    <definedName name="_xlnm._FilterDatabase" localSheetId="19" hidden="1">'Internet Advertising'!$A$1:$J$853</definedName>
    <definedName name="_xlnm._FilterDatabase" localSheetId="4" hidden="1">ISP!$A$1:$M$146</definedName>
    <definedName name="_xlnm._FilterDatabase" localSheetId="17" hidden="1">Magazines!$A$1:$Q$1</definedName>
    <definedName name="_xlnm._FilterDatabase" localSheetId="27" hidden="1">'Mobile Browsers'!$A$1:$I$1</definedName>
    <definedName name="_xlnm._FilterDatabase" localSheetId="25" hidden="1">'Mobile OS'!$A$1:$I$1</definedName>
    <definedName name="_xlnm._FilterDatabase" localSheetId="5" hidden="1">'Multichannel Video Distribution'!$A$1:$M$83</definedName>
    <definedName name="_xlnm._FilterDatabase" localSheetId="15" hidden="1">Newspapers!$A$1:$R$56</definedName>
    <definedName name="_xlnm._FilterDatabase" localSheetId="16" hidden="1">'Online News Media'!$A$1:$P$1</definedName>
    <definedName name="_xlnm._FilterDatabase" localSheetId="8" hidden="1">'Online Video Services'!$A$1:$R$2</definedName>
    <definedName name="_xlnm._FilterDatabase" localSheetId="7" hidden="1">'Pay TV Programming Services '!$A$1:$N$110</definedName>
    <definedName name="_xlnm._FilterDatabase" localSheetId="23" hidden="1">'Search Engines'!$A$1:$H$2</definedName>
    <definedName name="_xlnm._FilterDatabase" localSheetId="22" hidden="1">'Search Engines-Desktop'!$A$1:$H$978</definedName>
    <definedName name="_xlnm._FilterDatabase" localSheetId="21" hidden="1">'Search Engines-Mobile'!$A$1:$H$2</definedName>
    <definedName name="_xlnm._FilterDatabase" localSheetId="24" hidden="1">'Social Media Platforms'!$A$1:$M$1</definedName>
    <definedName name="_xlnm._FilterDatabase" localSheetId="1" hidden="1">'Total Revenue (Millions)'!$A$1:$R$108</definedName>
    <definedName name="_xlnm._FilterDatabase" localSheetId="3" hidden="1">Wireless!$A$2:$N$223</definedName>
    <definedName name="_xlnm._FilterDatabase" localSheetId="2" hidden="1">Wireline!$A$1:$L$76</definedName>
    <definedName name="_xlnm.Print_Area" localSheetId="0">Contents!$A$25</definedName>
    <definedName name="total_revenue">'Pay TV Programming Services '!$G$1+'Pay TV Programming Services '!$G:$G</definedName>
    <definedName name="Year">'Pay TV Programming Services '!$B:$B</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68" l="1"/>
  <c r="D16" i="68"/>
  <c r="D11" i="68"/>
  <c r="D20" i="68"/>
  <c r="D15" i="68"/>
  <c r="D10" i="68"/>
  <c r="D18" i="68"/>
  <c r="D17" i="68"/>
  <c r="D14" i="68"/>
  <c r="D13" i="68"/>
  <c r="D12" i="68"/>
  <c r="D9" i="68"/>
  <c r="D8" i="68"/>
  <c r="D7" i="68"/>
  <c r="D87" i="68" l="1"/>
  <c r="D82" i="68"/>
  <c r="D86" i="68"/>
  <c r="D81" i="68"/>
  <c r="D77" i="68"/>
  <c r="D76" i="68"/>
  <c r="D72" i="68"/>
  <c r="D71" i="68"/>
  <c r="D67" i="68"/>
  <c r="D66" i="68"/>
  <c r="D31" i="68"/>
  <c r="D62" i="68"/>
  <c r="D61" i="68"/>
  <c r="D57" i="68"/>
  <c r="D56" i="68"/>
  <c r="D52" i="68"/>
  <c r="D51" i="68"/>
  <c r="D47" i="68"/>
  <c r="D46" i="68"/>
  <c r="D36" i="68"/>
  <c r="D35" i="68"/>
  <c r="D30" i="68"/>
  <c r="D26" i="68"/>
  <c r="D25" i="68"/>
  <c r="K23" i="11" l="1"/>
  <c r="K24" i="11"/>
  <c r="K25" i="11"/>
  <c r="K26" i="11"/>
  <c r="K22" i="11"/>
  <c r="K27" i="13" l="1"/>
  <c r="K28" i="13"/>
  <c r="K29" i="13"/>
  <c r="K30" i="13"/>
  <c r="K31" i="13"/>
  <c r="K26" i="13"/>
  <c r="L21" i="12" l="1"/>
  <c r="M18" i="12"/>
  <c r="M19" i="12"/>
  <c r="M20" i="12"/>
  <c r="M21" i="12"/>
  <c r="M17" i="12"/>
  <c r="L26" i="12"/>
  <c r="M26" i="12" s="1"/>
  <c r="M23" i="12"/>
  <c r="M24" i="12"/>
  <c r="M25" i="12"/>
  <c r="M22" i="12"/>
  <c r="O31" i="27" l="1"/>
  <c r="O32" i="27"/>
  <c r="O33" i="27"/>
  <c r="O34" i="27"/>
  <c r="O35" i="27"/>
  <c r="O36" i="27"/>
  <c r="O37" i="27"/>
  <c r="O30" i="27"/>
  <c r="O23" i="27"/>
  <c r="O24" i="27"/>
  <c r="O25" i="27"/>
  <c r="O26" i="27"/>
  <c r="O27" i="27"/>
  <c r="O28" i="27"/>
  <c r="O29" i="27"/>
  <c r="O22" i="27"/>
  <c r="I23" i="27"/>
  <c r="I24" i="27"/>
  <c r="I25" i="27"/>
  <c r="I26" i="27"/>
  <c r="I27" i="27"/>
  <c r="I28" i="27"/>
  <c r="I22" i="27"/>
  <c r="I31" i="27"/>
  <c r="I32" i="27"/>
  <c r="I33" i="27"/>
  <c r="I34" i="27"/>
  <c r="I35" i="27"/>
  <c r="I36" i="27"/>
  <c r="I30" i="27"/>
  <c r="I37" i="27"/>
  <c r="I110" i="7"/>
  <c r="I109" i="7"/>
  <c r="I108" i="7"/>
  <c r="I107" i="7"/>
  <c r="I106" i="7"/>
  <c r="I105" i="7"/>
  <c r="I104" i="7"/>
  <c r="I103" i="7"/>
  <c r="I102" i="7"/>
  <c r="I101" i="7"/>
  <c r="I100" i="7"/>
  <c r="I99" i="7"/>
  <c r="I98" i="7"/>
  <c r="I97" i="7"/>
  <c r="I96" i="7"/>
  <c r="I95" i="7"/>
  <c r="I94" i="7"/>
  <c r="I93" i="7"/>
  <c r="I92" i="7"/>
  <c r="I91" i="7"/>
  <c r="I90" i="7"/>
  <c r="I89" i="7"/>
  <c r="I27" i="5"/>
  <c r="I28" i="5"/>
  <c r="I29" i="5"/>
  <c r="I30" i="5"/>
  <c r="I31" i="5"/>
  <c r="I26" i="5"/>
  <c r="I29" i="27"/>
  <c r="I69" i="7"/>
  <c r="I70" i="7"/>
  <c r="I71" i="7"/>
  <c r="I72" i="7"/>
  <c r="I73" i="7"/>
  <c r="I74" i="7"/>
  <c r="I75" i="7"/>
  <c r="I76" i="7"/>
  <c r="I77" i="7"/>
  <c r="I78" i="7"/>
  <c r="I79" i="7"/>
  <c r="I80" i="7"/>
  <c r="I81" i="7"/>
  <c r="I82" i="7"/>
  <c r="I83" i="7"/>
  <c r="I84" i="7"/>
  <c r="I85" i="7"/>
  <c r="I86" i="7"/>
  <c r="I87" i="7"/>
  <c r="I88" i="7"/>
  <c r="I68" i="7"/>
  <c r="I21" i="5"/>
  <c r="I22" i="5"/>
  <c r="I23" i="5"/>
  <c r="I24" i="5"/>
  <c r="I25" i="5"/>
  <c r="I20" i="5"/>
  <c r="K2" i="13" l="1"/>
  <c r="K3" i="13"/>
  <c r="K4" i="13"/>
  <c r="K5" i="13"/>
  <c r="K6" i="13"/>
  <c r="K7" i="13"/>
  <c r="K8" i="13"/>
  <c r="K9" i="13"/>
  <c r="K10" i="13"/>
  <c r="K11" i="13"/>
  <c r="K12" i="13"/>
  <c r="K13" i="13"/>
  <c r="K14" i="13"/>
  <c r="K15" i="13"/>
  <c r="K16" i="13"/>
  <c r="K17" i="13"/>
  <c r="K18" i="13"/>
  <c r="K19" i="13"/>
  <c r="K20" i="13"/>
  <c r="K21" i="13"/>
  <c r="K22" i="13"/>
  <c r="K23" i="13"/>
  <c r="K24" i="13"/>
  <c r="K25" i="13"/>
  <c r="K32" i="13"/>
  <c r="K33" i="13"/>
  <c r="K34" i="13"/>
  <c r="K35" i="13"/>
  <c r="K36" i="13"/>
  <c r="K37" i="13"/>
  <c r="K38" i="13"/>
  <c r="K39" i="13"/>
  <c r="K40" i="13"/>
  <c r="K41" i="13"/>
  <c r="K42" i="13"/>
  <c r="K43" i="13"/>
  <c r="K44" i="13"/>
  <c r="K45" i="13"/>
  <c r="K46" i="13"/>
  <c r="K47" i="13"/>
  <c r="K48" i="13"/>
  <c r="K49" i="13"/>
  <c r="K50" i="13"/>
  <c r="K51" i="13"/>
  <c r="K52" i="13"/>
  <c r="K53" i="13"/>
  <c r="K54" i="13"/>
  <c r="K55" i="13"/>
  <c r="K56" i="13"/>
  <c r="K57" i="13"/>
  <c r="K58" i="13"/>
  <c r="K59" i="13"/>
  <c r="K60" i="13"/>
  <c r="K61" i="13"/>
  <c r="K62" i="13"/>
  <c r="K63" i="13"/>
  <c r="K64" i="13"/>
  <c r="K65" i="13"/>
  <c r="K66" i="13"/>
  <c r="K67" i="13"/>
  <c r="K68" i="13"/>
  <c r="K69" i="13"/>
  <c r="K70" i="13"/>
  <c r="K71" i="13"/>
  <c r="K72" i="13"/>
  <c r="K73" i="13"/>
  <c r="K74" i="13"/>
  <c r="K75" i="13"/>
  <c r="K76" i="13"/>
  <c r="K77" i="13"/>
  <c r="K78" i="13"/>
  <c r="K79" i="13"/>
  <c r="K80" i="13"/>
  <c r="K81" i="13"/>
  <c r="K82" i="13"/>
  <c r="K83" i="13"/>
  <c r="K84" i="13"/>
  <c r="K85" i="13"/>
  <c r="K86" i="13"/>
  <c r="K87" i="13"/>
  <c r="K88" i="13"/>
  <c r="K89" i="13"/>
  <c r="K90" i="13"/>
  <c r="K91" i="13"/>
  <c r="K92" i="13"/>
  <c r="K93" i="13"/>
  <c r="K94" i="13"/>
  <c r="K95" i="13"/>
  <c r="K96" i="13"/>
  <c r="K97" i="13"/>
  <c r="K98" i="13"/>
  <c r="K99" i="13"/>
  <c r="K100" i="13"/>
  <c r="K101" i="13"/>
  <c r="K102" i="13"/>
  <c r="K103" i="13"/>
  <c r="K104" i="13"/>
  <c r="K105" i="13"/>
  <c r="K106" i="13"/>
  <c r="K107" i="13"/>
  <c r="K108" i="13"/>
  <c r="K109" i="13"/>
  <c r="K110" i="13"/>
  <c r="K111" i="13"/>
  <c r="K112" i="13"/>
  <c r="K113" i="13"/>
  <c r="K114" i="13"/>
  <c r="K115" i="13"/>
  <c r="K116" i="13"/>
  <c r="K117" i="13"/>
  <c r="K118" i="13"/>
  <c r="K119" i="13"/>
  <c r="K120" i="13"/>
  <c r="K121" i="13"/>
  <c r="K122" i="13"/>
  <c r="K123" i="13"/>
  <c r="K124" i="13"/>
  <c r="K125" i="13"/>
  <c r="K126" i="13"/>
  <c r="K127" i="13"/>
  <c r="K128" i="13"/>
  <c r="K129" i="13"/>
  <c r="K130" i="13"/>
  <c r="K131" i="13"/>
  <c r="K132" i="13"/>
  <c r="K133" i="13"/>
  <c r="K134" i="13"/>
  <c r="K135" i="13"/>
  <c r="K136" i="13"/>
  <c r="K137" i="13"/>
  <c r="K138" i="13"/>
  <c r="K139" i="13"/>
  <c r="K140" i="13"/>
  <c r="K141" i="13"/>
  <c r="K142" i="13"/>
  <c r="K143" i="13"/>
  <c r="K144" i="13"/>
  <c r="K145" i="13"/>
  <c r="K146" i="13"/>
  <c r="K18" i="11" l="1"/>
  <c r="K19" i="11"/>
  <c r="K20" i="11"/>
  <c r="K21" i="11"/>
  <c r="K17" i="11"/>
  <c r="K13" i="11"/>
  <c r="K14" i="11"/>
  <c r="K15" i="11"/>
  <c r="K16" i="11"/>
  <c r="K12" i="11"/>
  <c r="K8" i="11"/>
  <c r="K9" i="11"/>
  <c r="K10" i="11"/>
  <c r="K11" i="11"/>
  <c r="K7" i="11"/>
  <c r="K2" i="11"/>
  <c r="K3" i="11"/>
  <c r="K4" i="11"/>
  <c r="K5" i="11"/>
  <c r="K6" i="11"/>
  <c r="K27" i="11"/>
  <c r="K28" i="11"/>
  <c r="K29" i="11"/>
  <c r="K30" i="11"/>
  <c r="K31" i="11"/>
  <c r="K32" i="11"/>
  <c r="K33" i="11"/>
  <c r="K34" i="11"/>
  <c r="K35" i="11"/>
  <c r="K36" i="11"/>
  <c r="K37" i="11"/>
  <c r="K38" i="11"/>
  <c r="K39" i="11"/>
  <c r="K40" i="11"/>
  <c r="K41" i="11"/>
  <c r="K42" i="11"/>
  <c r="K43" i="11"/>
  <c r="K44" i="11"/>
  <c r="K45" i="11"/>
  <c r="K46" i="11"/>
  <c r="K47" i="11"/>
  <c r="K48" i="11"/>
  <c r="K49" i="11"/>
  <c r="K50" i="11"/>
  <c r="K51" i="11"/>
  <c r="K52" i="11"/>
  <c r="K53" i="11"/>
  <c r="K54" i="11"/>
  <c r="K55" i="11"/>
  <c r="K56" i="11"/>
  <c r="K57" i="11"/>
  <c r="K58" i="11"/>
  <c r="K59" i="11"/>
  <c r="K60" i="11"/>
  <c r="K61" i="11"/>
  <c r="K62" i="11"/>
  <c r="K63" i="11"/>
  <c r="K64" i="11"/>
  <c r="K65" i="11"/>
  <c r="K66" i="11"/>
  <c r="K67" i="11"/>
  <c r="K68" i="11"/>
  <c r="K69" i="11"/>
  <c r="K70" i="11"/>
  <c r="K71" i="11"/>
  <c r="K72" i="11"/>
  <c r="K73" i="11"/>
  <c r="K74" i="11"/>
  <c r="K75" i="11"/>
  <c r="K76" i="11"/>
  <c r="I67" i="7" l="1"/>
  <c r="I66" i="7"/>
  <c r="I65" i="7"/>
  <c r="I64" i="7"/>
  <c r="I63" i="7"/>
  <c r="I62" i="7"/>
  <c r="I61" i="7"/>
  <c r="I60" i="7"/>
  <c r="I59" i="7"/>
  <c r="I58" i="7"/>
  <c r="I57" i="7"/>
  <c r="I56" i="7"/>
  <c r="I55" i="7"/>
  <c r="I54" i="7"/>
  <c r="I53" i="7"/>
  <c r="I52" i="7"/>
  <c r="I51" i="7"/>
  <c r="I50" i="7"/>
  <c r="I49" i="7"/>
  <c r="I48" i="7"/>
  <c r="I47" i="7"/>
  <c r="I46" i="7"/>
  <c r="I2" i="7"/>
  <c r="I3" i="7"/>
  <c r="I4" i="7"/>
  <c r="I5" i="7"/>
  <c r="I6" i="7"/>
  <c r="I7" i="7"/>
  <c r="I8" i="7"/>
  <c r="I9" i="7"/>
  <c r="I10" i="7"/>
  <c r="I11" i="7"/>
  <c r="I12" i="7"/>
  <c r="I13" i="7"/>
  <c r="I14" i="7"/>
  <c r="I15" i="7"/>
  <c r="I16" i="7"/>
  <c r="I17" i="7"/>
  <c r="I18" i="7"/>
  <c r="I19" i="7"/>
  <c r="I20" i="7"/>
  <c r="I21" i="7"/>
  <c r="I22" i="7"/>
  <c r="I23" i="7"/>
  <c r="J32" i="5" l="1"/>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J63" i="5"/>
  <c r="J64" i="5"/>
  <c r="J65" i="5"/>
  <c r="J66" i="5"/>
  <c r="J67" i="5"/>
  <c r="J68" i="5"/>
  <c r="J69" i="5"/>
  <c r="J70" i="5"/>
  <c r="J71" i="5"/>
  <c r="J72" i="5"/>
  <c r="J73" i="5"/>
  <c r="J74" i="5"/>
  <c r="J75" i="5"/>
  <c r="J76" i="5"/>
  <c r="J77" i="5"/>
  <c r="J78" i="5"/>
  <c r="J79" i="5"/>
  <c r="J80" i="5"/>
  <c r="J81" i="5"/>
  <c r="J82" i="5"/>
  <c r="J83" i="5"/>
  <c r="J84" i="5"/>
  <c r="J85" i="5"/>
  <c r="I8" i="5"/>
  <c r="I9" i="5"/>
  <c r="I10" i="5"/>
  <c r="I11" i="5"/>
  <c r="I12" i="5"/>
  <c r="I13" i="5"/>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66" i="5"/>
  <c r="I67" i="5"/>
  <c r="I68" i="5"/>
  <c r="I69" i="5"/>
  <c r="I70" i="5"/>
  <c r="I71" i="5"/>
  <c r="I72" i="5"/>
  <c r="I73" i="5"/>
  <c r="I74" i="5"/>
  <c r="I75" i="5"/>
  <c r="I76" i="5"/>
  <c r="I77" i="5"/>
  <c r="I78" i="5"/>
  <c r="I79" i="5"/>
  <c r="I80" i="5"/>
  <c r="I81" i="5"/>
  <c r="I82" i="5"/>
  <c r="I83" i="5"/>
  <c r="I84" i="5"/>
  <c r="I85" i="5"/>
  <c r="O16" i="27"/>
  <c r="O17" i="27"/>
  <c r="O18" i="27"/>
  <c r="O19" i="27"/>
  <c r="O20" i="27"/>
  <c r="O15" i="27"/>
  <c r="I15" i="27"/>
  <c r="I16" i="27"/>
  <c r="I17" i="27"/>
  <c r="I18" i="27"/>
  <c r="I19" i="27"/>
  <c r="I20" i="27"/>
  <c r="I21" i="27"/>
  <c r="O9" i="27"/>
  <c r="O10" i="27"/>
  <c r="O11" i="27"/>
  <c r="O12" i="27"/>
  <c r="O13" i="27"/>
  <c r="O8" i="27"/>
  <c r="O3" i="27"/>
  <c r="O4" i="27"/>
  <c r="O5" i="27"/>
  <c r="O6" i="27"/>
  <c r="O2" i="27"/>
  <c r="I34" i="3" l="1"/>
  <c r="I35" i="3"/>
  <c r="I32" i="3"/>
  <c r="I33" i="3"/>
  <c r="I4" i="3"/>
  <c r="I5" i="3"/>
  <c r="I6" i="3"/>
  <c r="I7" i="3"/>
  <c r="I8" i="3"/>
  <c r="I9" i="3"/>
  <c r="I10" i="3"/>
  <c r="I11" i="3"/>
  <c r="I12" i="3"/>
  <c r="I13" i="3"/>
  <c r="I14" i="3"/>
  <c r="I15" i="3"/>
  <c r="I16" i="3"/>
  <c r="I17" i="3"/>
  <c r="I18" i="3"/>
  <c r="I19" i="3"/>
  <c r="I20" i="3"/>
  <c r="I21" i="3"/>
  <c r="I22" i="3"/>
  <c r="I23" i="3"/>
  <c r="I24" i="3"/>
  <c r="I25" i="3"/>
  <c r="I26" i="3"/>
  <c r="I27" i="3"/>
  <c r="I28" i="3"/>
  <c r="I29" i="3"/>
  <c r="I30" i="3"/>
  <c r="I31" i="3"/>
  <c r="I4" i="32"/>
  <c r="I8" i="32"/>
  <c r="I10" i="32"/>
  <c r="I11" i="32"/>
  <c r="I12" i="32"/>
  <c r="I16" i="32"/>
  <c r="I18" i="32"/>
  <c r="I19" i="32"/>
  <c r="I20" i="32"/>
  <c r="I24" i="32"/>
  <c r="I26" i="32"/>
  <c r="I27" i="32"/>
  <c r="I28" i="32"/>
  <c r="I32" i="32"/>
  <c r="I34" i="32"/>
  <c r="I35" i="32"/>
  <c r="I36" i="32"/>
  <c r="I40" i="32"/>
  <c r="I42" i="32"/>
  <c r="I43" i="32"/>
  <c r="I44" i="32"/>
  <c r="I48" i="32"/>
  <c r="I50" i="32"/>
  <c r="I51" i="32"/>
  <c r="I52" i="32"/>
  <c r="I56" i="32"/>
  <c r="I5" i="32"/>
  <c r="I6" i="32"/>
  <c r="I7" i="32"/>
  <c r="I9" i="32"/>
  <c r="I13" i="32"/>
  <c r="I14" i="32"/>
  <c r="I15" i="32"/>
  <c r="I17" i="32"/>
  <c r="I21" i="32"/>
  <c r="I22" i="32"/>
  <c r="I23" i="32"/>
  <c r="I25" i="32"/>
  <c r="I29" i="32"/>
  <c r="I30" i="32"/>
  <c r="I31" i="32"/>
  <c r="I33" i="32"/>
  <c r="I37" i="32"/>
  <c r="I38" i="32"/>
  <c r="I39" i="32"/>
  <c r="I41" i="32"/>
  <c r="I45" i="32"/>
  <c r="I46" i="32"/>
  <c r="I47" i="32"/>
  <c r="I49" i="32"/>
  <c r="I53" i="32"/>
  <c r="I54" i="32"/>
  <c r="I55" i="32"/>
  <c r="H97" i="9"/>
  <c r="H96" i="9"/>
  <c r="H95" i="9"/>
  <c r="H94" i="9"/>
  <c r="H93" i="9"/>
  <c r="H92" i="9"/>
  <c r="H91" i="9"/>
  <c r="H90" i="9"/>
  <c r="H89" i="9"/>
  <c r="H88" i="9"/>
  <c r="H87" i="9"/>
  <c r="H86" i="9"/>
  <c r="H85" i="9"/>
  <c r="H84" i="9"/>
  <c r="H83" i="9"/>
  <c r="H82" i="9"/>
  <c r="H81" i="9"/>
  <c r="H80" i="9"/>
  <c r="H79" i="9"/>
  <c r="H78" i="9"/>
  <c r="H77" i="9"/>
  <c r="H76" i="9"/>
  <c r="H75" i="9"/>
  <c r="H74" i="9"/>
  <c r="H73" i="9"/>
  <c r="H72" i="9"/>
  <c r="H71" i="9"/>
  <c r="H70" i="9"/>
  <c r="H69" i="9"/>
  <c r="H68" i="9"/>
  <c r="H67" i="9"/>
  <c r="H66" i="9"/>
  <c r="H65" i="9"/>
  <c r="H64" i="9"/>
  <c r="H63" i="9"/>
  <c r="H62" i="9"/>
  <c r="H61" i="9"/>
  <c r="H60" i="9"/>
  <c r="H59" i="9"/>
  <c r="H58" i="9"/>
  <c r="H57" i="9"/>
  <c r="H56" i="9"/>
  <c r="H55" i="9"/>
  <c r="H54" i="9"/>
  <c r="H53" i="9"/>
  <c r="H52" i="9"/>
  <c r="H51" i="9"/>
  <c r="H50" i="9"/>
  <c r="H49" i="9"/>
  <c r="H48" i="9"/>
  <c r="H47" i="9"/>
  <c r="H46" i="9"/>
  <c r="H45" i="9"/>
  <c r="H44" i="9"/>
  <c r="H43" i="9"/>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11" i="9"/>
  <c r="H10" i="9"/>
  <c r="H9" i="9"/>
  <c r="H8" i="9"/>
  <c r="H7" i="9"/>
  <c r="H6" i="9"/>
  <c r="H5" i="9"/>
  <c r="H4" i="9"/>
  <c r="H3" i="9"/>
  <c r="H2" i="9"/>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H7" i="5"/>
  <c r="H6" i="5"/>
  <c r="H5" i="5"/>
  <c r="H4" i="5"/>
  <c r="H3" i="5"/>
  <c r="H2" i="5"/>
  <c r="I2" i="23"/>
  <c r="I2" i="3"/>
  <c r="I2" i="19"/>
  <c r="I2" i="26"/>
  <c r="I2" i="32" l="1"/>
  <c r="D55" i="68"/>
  <c r="D32" i="68"/>
  <c r="D63" i="68"/>
  <c r="D45" i="68"/>
  <c r="D22" i="68"/>
  <c r="D70" i="68"/>
  <c r="D19" i="68"/>
  <c r="D79" i="68"/>
  <c r="D27" i="68"/>
  <c r="D75" i="68"/>
  <c r="D28" i="68"/>
  <c r="D49" i="68"/>
  <c r="D53" i="68"/>
  <c r="D48" i="68"/>
  <c r="D24" i="68"/>
  <c r="D43" i="68"/>
  <c r="D50" i="68"/>
  <c r="D74" i="68"/>
  <c r="D73" i="68"/>
  <c r="D44" i="68"/>
  <c r="D60" i="68"/>
  <c r="D69" i="68"/>
  <c r="D54" i="68"/>
  <c r="D65" i="68"/>
  <c r="D23" i="68"/>
  <c r="D29" i="68"/>
  <c r="D78" i="68"/>
  <c r="D84" i="68"/>
  <c r="D64" i="68"/>
  <c r="D33" i="68"/>
  <c r="D58" i="68"/>
  <c r="D34" i="68"/>
  <c r="D83" i="68"/>
  <c r="D80" i="68"/>
  <c r="D85" i="68"/>
  <c r="D59" i="68"/>
  <c r="D68" i="6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Query1" description="Connection to the 'Query1' query in the workbook." type="5" refreshedVersion="7" background="1" saveData="1">
    <dbPr connection="Provider=Microsoft.Mashup.OleDb.1;Data Source=$Workbook$;Location=Query1;Extended Properties=&quot;&quot;" command="SELECT * FROM [Query1]"/>
  </connection>
  <connection id="2" xr16:uid="{00000000-0015-0000-FFFF-FFFF01000000}" keepAlive="1" name="Query - Query2" description="Connection to the 'Query2' query in the workbook." type="5" refreshedVersion="0" background="1">
    <dbPr connection="Provider=Microsoft.Mashup.OleDb.1;Data Source=$Workbook$;Location=Query2;Extended Properties=&quot;&quot;" command="SELECT * FROM [Query2]"/>
  </connection>
  <connection id="3" xr16:uid="{00000000-0015-0000-FFFF-FFFF02000000}" keepAlive="1" name="Query - Query3" description="Connection to the 'Query3' query in the workbook." type="5" refreshedVersion="7" background="1" saveData="1">
    <dbPr connection="Provider=Microsoft.Mashup.OleDb.1;Data Source=$Workbook$;Location=Query3;Extended Properties=&quot;&quot;" command="SELECT * FROM [Query3]"/>
  </connection>
</connections>
</file>

<file path=xl/sharedStrings.xml><?xml version="1.0" encoding="utf-8"?>
<sst xmlns="http://schemas.openxmlformats.org/spreadsheetml/2006/main" count="3817" uniqueCount="423">
  <si>
    <t>Sector</t>
  </si>
  <si>
    <t>Sector Group</t>
  </si>
  <si>
    <t>Glossary: Market/Sector Definitions</t>
  </si>
  <si>
    <t>Contents</t>
  </si>
  <si>
    <t>Total Revenue (Millions)</t>
  </si>
  <si>
    <t>Wireline</t>
  </si>
  <si>
    <t>Telecom &amp; Internet Infrastructure</t>
  </si>
  <si>
    <r>
      <rPr>
        <b/>
        <sz val="12"/>
        <color theme="1"/>
        <rFont val="Times New Roman"/>
        <family val="1"/>
      </rPr>
      <t>Wireline</t>
    </r>
    <r>
      <rPr>
        <sz val="12"/>
        <color theme="1"/>
        <rFont val="Times New Roman"/>
        <family val="1"/>
      </rPr>
      <t xml:space="preserve">: This category was originally intended to capture "voice landline” or "plain old telephone service” offered by telephone companies and, in recent decades, by cable, and online providers of such services. Does not include mobile wireless telecoms, Internet access service, and IPTV, rental or sale of equipment and other elements sometimes found in this category such as data centres. However, the wireline sector has in recent years becoming increasingly removed from that earlier characterization as revenues from voice service have moved to the margins of the industry’s business model. 
Today, revenue and subscriber data for ISP/Internet access and IPTV (Multichannel Video Distribution revenue) services are often reported in the wireline segment, but you should break them out insofar as that is possible and record them in the sheets dedicated to those services. Once those services are taken out, the remainder constitutes the wireline sector revenues and is the figure you should report. This category now typically includes business services, wholesale services, non-broadcasting OTT services, equipment, etc. Some telecoms firms, for example Telus in Canada, include health and other services in wireline telecoms revenue, while others include wholesale revenues and security services. As a consequence of these ongoing trends, the “wireline” sector may increasingly be seen as an "other services" category. In general, you should exclude equipment leasing and sales from this category while keeping a record in your note to the sector which of the above services are included in this segment in order to track the evolution of this segment over time. </t>
    </r>
  </si>
  <si>
    <t>Wireless</t>
  </si>
  <si>
    <r>
      <rPr>
        <b/>
        <sz val="12"/>
        <color theme="1"/>
        <rFont val="Times New Roman"/>
        <family val="1"/>
      </rPr>
      <t>Wireless</t>
    </r>
    <r>
      <rPr>
        <sz val="12"/>
        <color theme="1"/>
        <rFont val="Times New Roman"/>
        <family val="1"/>
      </rPr>
      <t>: mobile wireless service providers provide both mobile voice and mobile data, i.e. mobile Internet access, services. Based on our experience in Canada, for instance, it is not possible to credibly disentangle these two sets of figures into discrete categories. Consequently, they are combined in a single revenue figure for wireless service. However, in some countries it may be possible to disentangle these two things. In such cases, please indicate as much in the two columns—mobile voice and mobile data—within the wireless sheet of the workbook.</t>
    </r>
  </si>
  <si>
    <t>ISP</t>
  </si>
  <si>
    <r>
      <rPr>
        <b/>
        <sz val="12"/>
        <color theme="1"/>
        <rFont val="Times New Roman"/>
        <family val="1"/>
      </rPr>
      <t>ISP</t>
    </r>
    <r>
      <rPr>
        <sz val="12"/>
        <color theme="1"/>
        <rFont val="Times New Roman"/>
        <family val="1"/>
      </rPr>
      <t xml:space="preserve">: Internet access services, including broadband and dial-up, using wireline, cable, satellite, or fixed point-to-point wireless connections. In general, the sector does not include “mobile data” or mobile Internet access. However, in some countries, this sector may include “mobile data/Internet” and if this is the case, then indicate as much in the note to this sector. In the “Sub-sector” column, if possible, please indicate which of the following categories best describes each firm’s activities: Telco (e.g. a legacy telecoms/telephone company), Cableco (i.e. a legacy cable company) or Indy ISP (i.e. an independent ISP that either builds, owns and controls its own network infrastructure or purchases wholesale network access from either an incumbent telephone or cable company’s network and bandwidth in order to provide a retail level Internet access service). Insofar as possible, the revenue figure for this should not include rental income or fees/taxes in the revenue. This will depend on the reporting practices in your country. </t>
    </r>
  </si>
  <si>
    <t>Multichannel Video Distribution (Cable/DBS/IPTV)</t>
  </si>
  <si>
    <r>
      <rPr>
        <b/>
        <sz val="12"/>
        <color theme="1"/>
        <rFont val="Times New Roman"/>
        <family val="1"/>
      </rPr>
      <t>Multichannel Video Distribution</t>
    </r>
    <r>
      <rPr>
        <sz val="12"/>
        <color theme="1"/>
        <rFont val="Times New Roman"/>
        <family val="1"/>
      </rPr>
      <t xml:space="preserve">: The distribution of linear video programming to end users.  Means of distribution can include Cable, DBS/DTH, and IPTV-based distribution of television/video services over fiber.  Does not include Linear Streaming Services. In other words, this sector is about the transmission of programming services. The channels/services that multichannel video distribution companies such as Comcast in the United States or Sky in the UK, New Zealand and Australia carry (video channels and TV broadcasters) are not included. That said, the revenue for this sector typically includes revenue from both the “transmission” and the “content/programming” side since, at the retail level, both elements are bundled together and sold as one package to subscribers. It is also the case that separate figures are also reported just for the “Pay Television Programming Services”. All this is a heightened state of flux in the face of the “cord-cutting” phenomenon, and as programming services and rights holders go direct-to-consumer over the Internet. In the “Sub-sector” column, please indicate which of the following categories best describes each firm’s activities: Cable, DBS, IPTV, other. </t>
    </r>
  </si>
  <si>
    <t>Broadcast TV</t>
  </si>
  <si>
    <t>Digital &amp; Traditional Audiovisual &amp; Publishing Media</t>
  </si>
  <si>
    <r>
      <rPr>
        <b/>
        <sz val="12"/>
        <color theme="1"/>
        <rFont val="Times New Roman"/>
        <family val="1"/>
      </rPr>
      <t>Broadcast TV</t>
    </r>
    <r>
      <rPr>
        <sz val="12"/>
        <color theme="1"/>
        <rFont val="Times New Roman"/>
        <family val="1"/>
      </rPr>
      <t>: all “free TV” or public service terrestrial video broadcasting by station and networks supported by advertising and public funds, as well as the retransmission of such channels over cable and satellite.</t>
    </r>
  </si>
  <si>
    <t>Pay TV Programming Services</t>
  </si>
  <si>
    <r>
      <rPr>
        <b/>
        <sz val="12"/>
        <color theme="1"/>
        <rFont val="Times New Roman"/>
        <family val="1"/>
      </rPr>
      <t>Pay TV Programming Services</t>
    </r>
    <r>
      <rPr>
        <sz val="12"/>
        <color theme="1"/>
        <rFont val="Times New Roman"/>
        <family val="1"/>
      </rPr>
      <t xml:space="preserve">: television channels/services not distributed free over-the-air but for a fee over cable, satellite or IPTV platform. This includes standard services delivered over multichannel video distribution services such as the Discovery channel as well as premium pay television services such as HBO. </t>
    </r>
  </si>
  <si>
    <t>Online Video Services</t>
  </si>
  <si>
    <r>
      <rPr>
        <b/>
        <sz val="12"/>
        <color theme="1"/>
        <rFont val="Times New Roman"/>
        <family val="1"/>
      </rPr>
      <t>Online Video Services</t>
    </r>
    <r>
      <rPr>
        <sz val="12"/>
        <color theme="1"/>
        <rFont val="Times New Roman"/>
        <family val="1"/>
      </rPr>
      <t xml:space="preserve">: firms in this market aggregate and deliver video over the internet. Over time a variety of different revenue and business models have developed for online video services, with five sub-categories taking shape: 1. </t>
    </r>
    <r>
      <rPr>
        <b/>
        <sz val="12"/>
        <color theme="1"/>
        <rFont val="Times New Roman"/>
        <family val="1"/>
      </rPr>
      <t>SVOD (Subscription video on demand)</t>
    </r>
    <r>
      <rPr>
        <sz val="12"/>
        <color theme="1"/>
        <rFont val="Times New Roman"/>
        <family val="1"/>
      </rPr>
      <t xml:space="preserve"> is a pure player service where content is provided without commercials (outside of self-promotion of content) and charged a subscription rate (e.g. Netflix); 2. </t>
    </r>
    <r>
      <rPr>
        <b/>
        <sz val="12"/>
        <color theme="1"/>
        <rFont val="Times New Roman"/>
        <family val="1"/>
      </rPr>
      <t>TVOD (Transactional video on demand)</t>
    </r>
    <r>
      <rPr>
        <sz val="12"/>
        <color theme="1"/>
        <rFont val="Times New Roman"/>
        <family val="1"/>
      </rPr>
      <t xml:space="preserve"> is a pure player service where content is provided without commercials of any time, and the user is charged a one-time fee for the right to watch the content as often and much as they want (e.g. Apple iTunes); 3. </t>
    </r>
    <r>
      <rPr>
        <b/>
        <sz val="12"/>
        <color theme="1"/>
        <rFont val="Times New Roman"/>
        <family val="1"/>
      </rPr>
      <t>AVOD (Advertising-supported video on demand)</t>
    </r>
    <r>
      <rPr>
        <sz val="12"/>
        <color theme="1"/>
        <rFont val="Times New Roman"/>
        <family val="1"/>
      </rPr>
      <t xml:space="preserve"> is a pure player service where content is free of charge but served with commercials (e.g. YouTube); 4. </t>
    </r>
    <r>
      <rPr>
        <b/>
        <sz val="12"/>
        <color theme="1"/>
        <rFont val="Times New Roman"/>
        <family val="1"/>
      </rPr>
      <t>Linear Streaming Service</t>
    </r>
    <r>
      <rPr>
        <sz val="12"/>
        <color theme="1"/>
        <rFont val="Times New Roman"/>
        <family val="1"/>
      </rPr>
      <t xml:space="preserve"> is a system where linear programming is offered and a subscription rate is charged.  This is often referred to by some sources as streaming pay tv or over the top tv (e.g. SlingTV); 5. </t>
    </r>
    <r>
      <rPr>
        <b/>
        <sz val="12"/>
        <color theme="1"/>
        <rFont val="Times New Roman"/>
        <family val="1"/>
      </rPr>
      <t>Hybrid Services</t>
    </r>
    <r>
      <rPr>
        <sz val="12"/>
        <color theme="1"/>
        <rFont val="Times New Roman"/>
        <family val="1"/>
      </rPr>
      <t xml:space="preserve"> consist of a hybrid player that mixes two (or more) of the above. For instance, if a player offers multiple tiers of service including a free advertising only tier, a tier with some ads for a charge, and a tier with no ads for another charge, especially when content is locked behind those tiers, it would be a hybrid service (see: Hulu, Peacock).  It can also be a hybrid that combines other services, like linear streaming and AVOD (see Hulu + LiveTV). </t>
    </r>
    <r>
      <rPr>
        <b/>
        <sz val="12"/>
        <color theme="1"/>
        <rFont val="Times New Roman"/>
        <family val="1"/>
      </rPr>
      <t>Note</t>
    </r>
    <r>
      <rPr>
        <sz val="12"/>
        <color theme="1"/>
        <rFont val="Times New Roman"/>
        <family val="1"/>
      </rPr>
      <t>: Just because a Linear Streaming Service offers on demand does not make it hybrid. The on-demand component is a negotiated part of their rights agreement and is not a stand-alone service or offering.  It is no different than other forms of “authenticated tv”, where cable and DBS companies allow you to sign into and use a stream of the channel because you pay for the channel through cable (see: TLCgo, TBS, HBO Go, etc.). The type of service will be evident from, among other things, the source of revenue and should be indicated in the “Sub-sector” column on the “Online Video Services” sheet. This market does not include subscription-based pornography sites or companies that do not primarily make on-demand videos available as their core function, such as Facebook or Twitter.</t>
    </r>
  </si>
  <si>
    <t>TV Show Production</t>
  </si>
  <si>
    <r>
      <rPr>
        <b/>
        <sz val="12"/>
        <color theme="1"/>
        <rFont val="Times"/>
        <family val="1"/>
      </rPr>
      <t>TV Show Production</t>
    </r>
    <r>
      <rPr>
        <sz val="12"/>
        <color theme="1"/>
        <rFont val="Times"/>
        <family val="1"/>
      </rPr>
      <t>:</t>
    </r>
    <r>
      <rPr>
        <sz val="12"/>
        <color rgb="FF000000"/>
        <rFont val="Times"/>
        <family val="1"/>
      </rPr>
      <t xml:space="preserve"> Companies that produce TV programming licensed or sold to broadcast or cable networks. Movie production is also excluded from this industry, with the exception of made-for-TV movie production. Data for this market is difficult to obtain because there are many smaller television production companies and those companies come and go quickly. That said, there are some significant television production companies in major markets for which data can be obtained. </t>
    </r>
  </si>
  <si>
    <t>Film Production/Distribution</t>
  </si>
  <si>
    <r>
      <rPr>
        <b/>
        <sz val="12"/>
        <color theme="1"/>
        <rFont val="Times New Roman"/>
        <family val="1"/>
      </rPr>
      <t>Film Production/Distribution</t>
    </r>
    <r>
      <rPr>
        <sz val="12"/>
        <color theme="1"/>
        <rFont val="Times New Roman"/>
        <family val="1"/>
      </rPr>
      <t xml:space="preserve">: the production, distribution and importing of motion pictures and videos. Third party distributors and disc manufacturers and products produced for TV, such as TV shows and made-for-TV movies, are excluded. Film production firms are notoriously difficult to track because they are often combined with film distribution companies and the revenue for each of those divisions is hard to prise apart. It is also the case that film production companies are often set up and wound down on a project-by-project basis as part of a strategy of managing uncertainty and risk in the film industry.  That said, there are some significant film production and distribution companies in major markets for which data can be obtained. Imdbpro.com is an excellent resource on production information.  It is unfortunately not a free resource, and runs about $20 a month, or $150 a year.  Another great resource here is the-numbers.com (which is free) and provides detailed information.  Note that many films have multiple production companies.  Usually they are listed in order of importance, with the lead producer being first etc.  </t>
    </r>
  </si>
  <si>
    <t>Film Exhibition</t>
  </si>
  <si>
    <r>
      <rPr>
        <b/>
        <sz val="12"/>
        <color theme="1"/>
        <rFont val="Times New Roman"/>
        <family val="1"/>
      </rPr>
      <t>Film Exhibition</t>
    </r>
    <r>
      <rPr>
        <sz val="12"/>
        <color theme="1"/>
        <rFont val="Times New Roman"/>
        <family val="1"/>
      </rPr>
      <t>: Theatre and box office revenue.</t>
    </r>
  </si>
  <si>
    <t>Digital Games</t>
  </si>
  <si>
    <r>
      <rPr>
        <b/>
        <sz val="12"/>
        <color theme="1"/>
        <rFont val="Times New Roman"/>
        <family val="1"/>
      </rPr>
      <t>Digital Games</t>
    </r>
    <r>
      <rPr>
        <sz val="12"/>
        <color theme="1"/>
        <rFont val="Times New Roman"/>
        <family val="1"/>
      </rPr>
      <t xml:space="preserve">: Companies in this sector generate direct revenue via the sale of physical (boxed) and digital distribution of video games, game subscriptions (e.g., for Massive Multiplayer Online Games), and in-game advertising and microtransactions. Revenue is generated via three main platform categories: 1. </t>
    </r>
    <r>
      <rPr>
        <b/>
        <sz val="12"/>
        <color theme="1"/>
        <rFont val="Times New Roman"/>
        <family val="1"/>
      </rPr>
      <t>Desktop</t>
    </r>
    <r>
      <rPr>
        <sz val="12"/>
        <color theme="1"/>
        <rFont val="Times New Roman"/>
        <family val="1"/>
      </rPr>
      <t xml:space="preserve"> (Microsoft, Steam, MacOS, browsers, massively multiplayer online games (MMOGs), 2. </t>
    </r>
    <r>
      <rPr>
        <b/>
        <sz val="12"/>
        <color theme="1"/>
        <rFont val="Times New Roman"/>
        <family val="1"/>
      </rPr>
      <t>Consoles</t>
    </r>
    <r>
      <rPr>
        <sz val="12"/>
        <color theme="1"/>
        <rFont val="Times New Roman"/>
        <family val="1"/>
      </rPr>
      <t xml:space="preserve"> (Sony, Microsoft, Nintendo, including handhelds), 3. </t>
    </r>
    <r>
      <rPr>
        <b/>
        <sz val="12"/>
        <color theme="1"/>
        <rFont val="Times New Roman"/>
        <family val="1"/>
      </rPr>
      <t>Mobile</t>
    </r>
    <r>
      <rPr>
        <sz val="12"/>
        <color theme="1"/>
        <rFont val="Times New Roman"/>
        <family val="1"/>
      </rPr>
      <t xml:space="preserve"> (revenue tracked via mobile app stores or from social games made available via social media services such as Facebook). Game titles may be cross platform (e.g. Fortnite is available on multiple devices). In such cases, it will be helpful to estimate how much of the revenue can be attributed to each platform, respectively, and to provide a note explaining how you have done this. It is also important to put boundaries around what is included and left out of this category. Revenue that should be excluded pertains, for instance, to e-sports (e.g., sponsorships), merchandising, non-digital games such as board games, game hardware (e.g., controllers, consoles and VR headsets), and subscriptions and revenue generated by platform owners (e.g., Xbox Live or PlayStation Network).</t>
    </r>
  </si>
  <si>
    <t>Broadcast Radio</t>
  </si>
  <si>
    <r>
      <rPr>
        <b/>
        <sz val="12"/>
        <color theme="1"/>
        <rFont val="Times New Roman"/>
        <family val="1"/>
      </rPr>
      <t>Broadcast Radio</t>
    </r>
    <r>
      <rPr>
        <sz val="12"/>
        <color theme="1"/>
        <rFont val="Times New Roman"/>
        <family val="1"/>
      </rPr>
      <t xml:space="preserve">: AM, FM, digital terrestrial, and satellite audio broadcasting, both stations and networks. In addition to advertising- and publicly-funded broadcast radio, this sector also includes services that rely primarily on paid subscriptions and satellite distribution. The best-known example of such a service in North America is Sirius XM which is owned by Liberty Media. </t>
    </r>
  </si>
  <si>
    <t>Music Services</t>
  </si>
  <si>
    <r>
      <rPr>
        <b/>
        <sz val="12"/>
        <color theme="1"/>
        <rFont val="Times New Roman"/>
        <family val="1"/>
      </rPr>
      <t>Music Services</t>
    </r>
    <r>
      <rPr>
        <sz val="12"/>
        <color theme="1"/>
        <rFont val="Times New Roman"/>
        <family val="1"/>
      </rPr>
      <t xml:space="preserve">: The music industry has become immensely more complex over time and now consists of six sub-sectors: 1. Subscription-based streaming services (e.g. Spotify); 2. Download/transactional services (e.g. Apple's iTunes); 3. Direct retail sales/recorded music; 4. Ad-based services (e.g. YouTube); 5. Publishing royalties (e.g. Bertelsmann); 6. Live entertainment (e.g. Live Nation). In the “Sub-sector” column, if possible, please indicate which of these categories—i.e. Subscription-based streaming services; Download/transactional services; Direct retail sales/recorded music; Ad-based services; 5. Publishing royalties; 6. Live entertainment—best describes the revenue source for each company’s entries. </t>
    </r>
  </si>
  <si>
    <t>Newspapers</t>
  </si>
  <si>
    <r>
      <rPr>
        <b/>
        <sz val="12"/>
        <color theme="1"/>
        <rFont val="Times New Roman"/>
        <family val="1"/>
      </rPr>
      <t>Newspapers</t>
    </r>
    <r>
      <rPr>
        <sz val="12"/>
        <color theme="1"/>
        <rFont val="Times New Roman"/>
        <family val="1"/>
      </rPr>
      <t>: daily, community, local and national papers. This sector includes revenues from news stand sales, subscriptions, advertising, patronage and public funds. Insofar as possible, revenue for this sector should not include their online versions. That, however, may not be possible. Regardless, please indicate in a note whether you have included or excluded revenue from online versions.</t>
    </r>
  </si>
  <si>
    <t>Online News Media</t>
  </si>
  <si>
    <r>
      <rPr>
        <b/>
        <sz val="12"/>
        <color theme="1"/>
        <rFont val="Times New Roman"/>
        <family val="1"/>
      </rPr>
      <t>Online News Media</t>
    </r>
    <r>
      <rPr>
        <sz val="12"/>
        <color theme="1"/>
        <rFont val="Times New Roman"/>
        <family val="1"/>
      </rPr>
      <t>: online versions of newspapers, magazines, newsletters, and online providers and compilers of regular news. Does not include online blogs.</t>
    </r>
  </si>
  <si>
    <t>Magazines</t>
  </si>
  <si>
    <r>
      <rPr>
        <b/>
        <sz val="12"/>
        <color theme="1"/>
        <rFont val="Times New Roman"/>
        <family val="1"/>
      </rPr>
      <t>Magazines</t>
    </r>
    <r>
      <rPr>
        <sz val="12"/>
        <color theme="1"/>
        <rFont val="Times New Roman"/>
        <family val="1"/>
      </rPr>
      <t xml:space="preserve">: periodicals, mostly consumer oriented, retail magazines rather than professional journals. </t>
    </r>
  </si>
  <si>
    <t>Books</t>
  </si>
  <si>
    <r>
      <rPr>
        <b/>
        <sz val="12"/>
        <color theme="1"/>
        <rFont val="Times New Roman"/>
        <family val="1"/>
      </rPr>
      <t>Books</t>
    </r>
    <r>
      <rPr>
        <sz val="12"/>
        <color theme="1"/>
        <rFont val="Times New Roman"/>
        <family val="1"/>
      </rPr>
      <t xml:space="preserve">: includes revenue from all book publishing, including textbooks and e-books. The focus should be on publishers’ revenue versus those of retail bookstores and/or distributors. To the extent that it is possible, please distinguish between revenue from physical sales versus Digital/E-Book revenue. </t>
    </r>
  </si>
  <si>
    <t>Internet Advertising</t>
  </si>
  <si>
    <t>Core Internet Applications &amp; Sectors</t>
  </si>
  <si>
    <r>
      <rPr>
        <b/>
        <sz val="12"/>
        <color theme="1"/>
        <rFont val="Times New Roman"/>
        <family val="1"/>
      </rPr>
      <t>Internet Advertising</t>
    </r>
    <r>
      <rPr>
        <sz val="12"/>
        <color theme="1"/>
        <rFont val="Times New Roman"/>
        <family val="1"/>
      </rPr>
      <t xml:space="preserve">: includes companies whose revenue comes from advertising campaigns and advertising placed on the Internet. </t>
    </r>
  </si>
  <si>
    <t>App Distribution</t>
  </si>
  <si>
    <r>
      <rPr>
        <b/>
        <sz val="12"/>
        <color theme="1"/>
        <rFont val="Times New Roman"/>
        <family val="1"/>
      </rPr>
      <t>App Distribution</t>
    </r>
    <r>
      <rPr>
        <sz val="12"/>
        <color theme="1"/>
        <rFont val="Times New Roman"/>
        <family val="1"/>
      </rPr>
      <t>: generally refers to Apple’s App Store and the Google Play Store but also the app stores of mobile device makers such as Samsung. One leading source for data on the App Distribution market is App Annie which can be found here (https://www.appannie.com/en/). Company level data can also be found in Apple and Google’s annual reports but usually not on a stand-alone basis. This requires breaking out this specific element from larger reporting segments in the companies’ annual reports and making reasonable estimates about how to do this, while documenting the reasoning behind these estimates in notes to each cell where such estimates are reported. 
You should see this as an “aspirational” sector where we hope to gather up data on a systematic basis at the international level while inviting all of our research teams to include country-level data where it exists for the time being. The Digital Media Industries Working Group (DMIWG) that we have created as a subgroup within the project will work on further developing and refining the conceptualization and methodology for assessing this sector over the next 2-3 years and, after test piloting the results for a few team, make it available project wide.</t>
    </r>
  </si>
  <si>
    <t>Search Engines-Mobile</t>
  </si>
  <si>
    <r>
      <rPr>
        <b/>
        <sz val="12"/>
        <color theme="1"/>
        <rFont val="Times New Roman"/>
        <family val="1"/>
      </rPr>
      <t>Search Engines-Mobile</t>
    </r>
    <r>
      <rPr>
        <sz val="12"/>
        <color theme="1"/>
        <rFont val="Times New Roman"/>
        <family val="1"/>
      </rPr>
      <t xml:space="preserve">: major web-based information search systems accessed through mobile wireless services/smartphones, e.g. Google, Baidu, Bing, Yandex, Naver. The goal here to focus on search engine use on portable devices that have a mobile wireless connection to the Internet (i.e. laptops, phones, including both smart and feature phones since feature phones have the functionality of a smart phone, including internet access, and are hugely popular in South east Asia and Africa, for instance). This does not include devices connected to the Internet by way of a wifi connection. A good source for national and international data on the market share of various mobile operating systems over time is StatCounter (https://gs.statcounter.com/search-engine-market-share/all/). </t>
    </r>
  </si>
  <si>
    <t>Search Engines-Desktop</t>
  </si>
  <si>
    <t>Search Engines</t>
  </si>
  <si>
    <r>
      <rPr>
        <b/>
        <sz val="12"/>
        <color theme="1"/>
        <rFont val="Times New Roman"/>
        <family val="1"/>
      </rPr>
      <t>Search Engines</t>
    </r>
    <r>
      <rPr>
        <sz val="12"/>
        <color theme="1"/>
        <rFont val="Times New Roman"/>
        <family val="1"/>
      </rPr>
      <t>: major web-based information search systems regardless of access mode, i.e. mobile and desktop search engines combined, e.g. Google, Baidu, Bing, Yandex, Naver. A good source for national and international data on the market share of various mobile operating systems over time is StatCounter (https://gs.statcounter.com/search-engine-market-share/all/).</t>
    </r>
  </si>
  <si>
    <t>Social Media Platforms</t>
  </si>
  <si>
    <r>
      <rPr>
        <b/>
        <sz val="12"/>
        <color theme="1"/>
        <rFont val="Times New Roman"/>
        <family val="1"/>
      </rPr>
      <t>Social Media Platforms</t>
    </r>
    <r>
      <rPr>
        <sz val="12"/>
        <color theme="1"/>
        <rFont val="Times New Roman"/>
        <family val="1"/>
      </rPr>
      <t>:  Platforms whose primary purpose is the sharing of user-generated content and interactions.  This can include the sharing of pictures (Instagram), video (YouTube), messages (WeChat), personal information (Facebook) or hybrids of the above (TikTok, Snapchat, etc.)  This does not include Blogs, as they do not have an interactive function. More generally, examples of social media companies include Facebook’s Apps (Facebook, Instagram, WhatsApp), LinkedIn, Vkontakte, Twitter, Baidu, YouTube, Vimeo, Reddit, TikTok/Douyin etc. This category does not include SVOD (streaming video on demand) such as Hulu or Netflix as it has no connectivity features or significant amounts of end-user created content. Good sources for national and international data on the revenue, usage and market share of social media services is the companies’ own financial reporting documents, e.g. annual reports, as well as StatCounter (https://gs.statcounter.com/social-media-stats).</t>
    </r>
  </si>
  <si>
    <t>Mobile OS</t>
  </si>
  <si>
    <r>
      <rPr>
        <b/>
        <sz val="12"/>
        <color theme="1"/>
        <rFont val="Times New Roman"/>
        <family val="1"/>
      </rPr>
      <t>Mobile OS</t>
    </r>
    <r>
      <rPr>
        <sz val="12"/>
        <color theme="1"/>
        <rFont val="Times New Roman"/>
        <family val="1"/>
      </rPr>
      <t xml:space="preserve">: A mobile operating system manages computer hardware, software resources and provides a common interface that allows people to interact with mobile phones and other mobile devices. The two most prominent mobile operating systems at present are Apple’s iOS and Google’s Android. Since mobile O/S are bundled with devices, market share is usually measured as the share of Apple, Google and others’ O/S embedded in mobile devices not revenue. A good source for national and international data on the market share of various mobile operating systems over time is StatCounter (https://gs.statcounter.com/os-market-share). 
While there are many, many “white box” devices that run “forked” versions of Android, i.e. that take the core Android Code and modify it to release their own OS that are not “blessed” by Google, e.g. as Huawei had to do have Trump put that company on a black list, and many other phones that are running a forked version of Android, we will not try to count them because doing so is, well, next to impossible. </t>
    </r>
  </si>
  <si>
    <t>Desktop OS</t>
  </si>
  <si>
    <r>
      <rPr>
        <b/>
        <sz val="12"/>
        <color theme="1"/>
        <rFont val="Times New Roman"/>
        <family val="1"/>
      </rPr>
      <t>Desktop OS</t>
    </r>
    <r>
      <rPr>
        <sz val="12"/>
        <color theme="1"/>
        <rFont val="Times New Roman"/>
        <family val="1"/>
      </rPr>
      <t xml:space="preserve">: A desktop operating system manages computer hardware; software resources and provides a common interface that allows people to interact with computers. The two most prominent desktop operating systems at present are Microsoft Windows and Apple’s macOS, although there are a variety of open source operating systems built on top of the Linux operating system. Since desktop O/S are bundled with personal computers, market share is usually measured as the share of Microsoft Windows, Apple macOS, and Linux O/S embedded in such computers, not revenue. A good source for national and international data on the market share of desktop operating systems is StatCounter (https://gs.statcounter.com/os-market-share/desktop/). </t>
    </r>
  </si>
  <si>
    <t>Mobile Browsers</t>
  </si>
  <si>
    <r>
      <rPr>
        <b/>
        <sz val="12"/>
        <color theme="1"/>
        <rFont val="Times New Roman"/>
        <family val="1"/>
      </rPr>
      <t>Mobile Browsers</t>
    </r>
    <r>
      <rPr>
        <sz val="12"/>
        <color theme="1"/>
        <rFont val="Times New Roman"/>
        <family val="1"/>
      </rPr>
      <t xml:space="preserve">: A mobile browser is a web browser designed for use on mobile phones and other mobile devices and optimized to display Web content effectively for small screens on portable devices. The advent of mobile browsers have helped to bring about the “mobile web” based on mobile versions of websites and pages on the Internet. A good source for national and international data on the market share of mobile browsers is StatCounter (https://gs.statcounter.com/browser-market-share/mobile/). </t>
    </r>
  </si>
  <si>
    <t>Desktop Browsers</t>
  </si>
  <si>
    <r>
      <rPr>
        <b/>
        <sz val="12"/>
        <color theme="1"/>
        <rFont val="Times New Roman"/>
        <family val="1"/>
      </rPr>
      <t>Desktop Browsers</t>
    </r>
    <r>
      <rPr>
        <sz val="12"/>
        <color theme="1"/>
        <rFont val="Times New Roman"/>
        <family val="1"/>
      </rPr>
      <t>: A desktop browser is application software used to access the World Wide Web. A good source for national and international data desktop browser market share is StatCounter (https://gs.statcounter.com/browser-market-share/desktop/).</t>
    </r>
  </si>
  <si>
    <t>Content Delivery Network</t>
  </si>
  <si>
    <t>Other</t>
  </si>
  <si>
    <r>
      <rPr>
        <b/>
        <sz val="12"/>
        <color theme="1"/>
        <rFont val="Times New Roman"/>
        <family val="1"/>
      </rPr>
      <t>Content Delivery Network</t>
    </r>
    <r>
      <rPr>
        <sz val="12"/>
        <color theme="1"/>
        <rFont val="Times New Roman"/>
        <family val="1"/>
      </rPr>
      <t>: A business-to-business Internet Service Provider where a company negotiates to move traffic between two set points.  In an online communication, there may be multiple CDNs in the chain. For example: Disney pays Amazon for a server located in Ohio.  The data center provides intranet connection between the server and an outflow connection outside the data center (this connection is NOT a CDN). Amazon (as a data center) then contracts with Akamai to haul any traffic between its Ohio server and NYC.  That would be CDN.  In New York, Akamai hands off the traffic to another CDN it has a relationship with, Fastly (Google), to haul traffic from NYC to West Virginia (this is another CDN).  There it hands off the traffic to Suddenlink and it is delivered to the end user who requested the video from Disney. CDN services have grown quickly and now account for the majority of web traffic, including traffic from major sites like Disney, Facebook, Netflix, Tencent, Steam, Tencent, Alibaba and Amazon. Major CDN firms include Akamai, ChinaCache, Cloudfare, Fastly, Limelight, etc. Telecoms operators such as AT&amp;T, BCE, CenturyLink (Level 3), China Telecom, Korea Telecom, NTT, Tata Communications, Telefonica, etc. also offer CDN services.  
This is another “aspirational” sector where we hope to gather up data on a systematic basis at the international level while inviting all of our research teams to include country-level data where it exists. The Digital Media Industries Working Group (DMIWG) that we have created as a subgroup within the project will work on further developing and refining the conceptualization and methodology for assessing this sector over the next 2-3 years and, after test piloting the results for a few team, make it available project wide.</t>
    </r>
  </si>
  <si>
    <t>International Submarine Cables</t>
  </si>
  <si>
    <r>
      <rPr>
        <b/>
        <sz val="12"/>
        <color theme="1"/>
        <rFont val="Times New Roman"/>
        <family val="1"/>
      </rPr>
      <t>International Submarine Cables</t>
    </r>
    <r>
      <rPr>
        <sz val="12"/>
        <color theme="1"/>
        <rFont val="Times New Roman"/>
        <family val="1"/>
      </rPr>
      <t xml:space="preserve">: Some data is available for this sector and some of the leading firms, for example, Tata Communications, AT&amp;T, Verizon, China Telecom, NTT, Orange, Google, Facebook, Microsoft, etc. at the international level and in a few larger markets such as the United States, China and Europe. 
A type of ICT data cable, these submarine cables connect two continents together via a dedicated internet connection. To qualify as such, the connection must begin in one country on a continent and terminate on another continent.  Ideally it would be a direct connection (i.e. just between two countries) but can in some instances have an intermediary connection. Take, for instance, Facebook and Google’s “Echo” pipeline. It connects Singapore to California with a connection in Guam. These connections are large data pipes, capable of pushing terabytes per second. 
There are many different types of ownership groups and consortia that build, own and operate submarine cables: e.g. 1. legacy telecoms operators such as AT&amp;T, Verizon, China Telecom, NTT, Orange, etc. that often develop an international submarine cable link as a group effort, i.e. as a consortia; 2. there are also a newer era of operators that have emerged to become very significant players since the 1990s, most notably Tata Communications but also others such as Airtel (Bharti), Global Cloud Xchange), etc.; 3. Submarine cable systems built operated and owned by a small number of global Internet companies such as Google, Facebook, Microsoft, etc., many of which they have developed as joint ventures amongst themselves or in league with legacy telecoms operators and consortia, e.g. the North Atlantic link between Europe and North America, Marea, that is owned and operated by Telefonica, Google and Facebook.  
The biggest firms’ annual reports, Telegeography and Terabit’s Submarine Telecoms Industry Report are good sources for data on this sector. Telegeography’s regularly updated Submarine Cable Map is also an excellent source and contains detailed information including where the cable connects, and the owners of the cable. 
This is another “aspirational” sector where we hope to gather up data on a systematic basis at the international level while inviting all of our research teams to include country-level data where it exists. The Digital Media Industries Working Group (DMIWG) that we have created as a subgroup within the project will work on further developing and refining the conceptualization and methodology for assessing this sector over the next 2-3 years and, after test piloting the results for a few team, make it available project wide. </t>
    </r>
  </si>
  <si>
    <t>Data Centres</t>
  </si>
  <si>
    <r>
      <rPr>
        <b/>
        <sz val="12"/>
        <color theme="1"/>
        <rFont val="Times New Roman"/>
        <family val="1"/>
      </rPr>
      <t>Data Centers</t>
    </r>
    <r>
      <rPr>
        <sz val="12"/>
        <color theme="1"/>
        <rFont val="Times New Roman"/>
        <family val="1"/>
      </rPr>
      <t>: A location which houses servers that provide services for the various online functions.  This includes SaaS (software as a service), IaaS (infrastructure as a service), PaaS (platform as a service) and others.  These centers can be entirely outward facing (selling services to third parties See: IBM), proprietary (built exclusively for the private use of the company See: Facebook) or a hybrid mix of both (built for internal use and excess capacity sold off to third parties.  See: Amazon). The main providers at present (2021) are Alibaba Cloud, Amazon’s AWS, Google Cloud and Microsoft’s Azure. Some data is available for this sector and these firms at the international level and in a few of the large markets such as the United States, China and Europe as well as in each of the main companies’ annual reports. Data Centers are included in the "Internet Ancillary Services Industry" category in some countries’ official statistics, e.g. Japan, but there is no official or standard definition for these services.
This is another “aspirational” sector where we hope to gather up data on a systematic basis at the international level while inviting all of our research teams to include country-level data where it exists. The Digital Media Industries Working Group (DMIWG) that we have created as a subgroup within the project will work on further developing and refining the conceptualization and methodology for assessing this sector over the next 2-3 years and, after test piloting the results for a few team, make it available project wide.</t>
    </r>
  </si>
  <si>
    <t>Data Brokers</t>
  </si>
  <si>
    <r>
      <rPr>
        <b/>
        <sz val="12"/>
        <color theme="1"/>
        <rFont val="Times New Roman"/>
        <family val="1"/>
      </rPr>
      <t>Data Brokers</t>
    </r>
    <r>
      <rPr>
        <sz val="12"/>
        <color theme="1"/>
        <rFont val="Times New Roman"/>
        <family val="1"/>
      </rPr>
      <t>: firms in this sector capture, consolidate, link and aggregate structured, unstructured, semi-structured and meta-data from a wide variety of sources including government-based statistics, government administrative data and open data, as well as transactional and consumer data, social media data and behavioural data about people, places, thing. Data can also be acquired from smart technologies, clickstreams, mobile devices and autonomous vehicles, individual biosensor and/or large molecular and protein databases (genetics), genealogy, to name a few. Other sources of data that feul the data broker industry include media industries or big science such as computational biology, earth sciences, chemical and pharmaceutical industries and also credit bureaus, marketing and public opinion polling firms, insurance companies, pharmaceutical companies, mining and logistics companies, precision agriculture, loyalty card programs, directory and mailing list publishers, surveys, data processing and hosting services, and companies involved in big science in health, agriculture and etc. Some examples include, Acxiom, Epsilon, Deloitte, Oracle, Experian and Equifax, Palantir as well as traditional communications and media companies with data broker divisions such as Bell Canada Enterprise’s that just acquired Environics Analytics, Bertelsmann’s Arvato and similar divisions at Tencent, Naspers, etc.
These companies often operate in a secretive fashion, do not have specific statistical agency classifications, they are not well regulated beyond privacy regulation with the exception of credit scoring companies as they are in the financial sector, and overall very little is known about them. 
This is another “aspirational” sector where we hope to gather up data on a systematic basis at the international level while inviting all of our research teams to include country-level data where it exists. The Digital Media Industries Working Group (DMIWG) that we have created as a subgroup within the project will work on further developing and refining the conceptualization and methodology for assessing this sector over the next 2-3 years and, after test piloting the results for a few team, make it available project wide.</t>
    </r>
  </si>
  <si>
    <t>Mergers &amp; Acquisitions</t>
  </si>
  <si>
    <r>
      <rPr>
        <b/>
        <sz val="12"/>
        <color theme="1"/>
        <rFont val="Times New Roman"/>
        <family val="1"/>
      </rPr>
      <t>Mergers &amp; Acquisitions</t>
    </r>
    <r>
      <rPr>
        <sz val="12"/>
        <color theme="1"/>
        <rFont val="Times New Roman"/>
        <family val="1"/>
      </rPr>
      <t xml:space="preserve">: This sheet aggregates the data on mergers &amp; acquisitions across each of the media sectors that we cover over time. The principle variables are: the acquired company, the acquiring company, the date the transaction closes, and the value of the transaction. </t>
    </r>
  </si>
  <si>
    <t>Concentration Metrics</t>
  </si>
  <si>
    <r>
      <rPr>
        <b/>
        <sz val="12"/>
        <color theme="1"/>
        <rFont val="Times New Roman"/>
        <family val="1"/>
      </rPr>
      <t>Concentration Metrics</t>
    </r>
    <r>
      <rPr>
        <sz val="12"/>
        <color theme="1"/>
        <rFont val="Times New Roman"/>
        <family val="1"/>
      </rPr>
      <t>: To determine whether media markets are concentrated or competitive—and the direction of trends over time—our research applies two common economic metrics: Concentration Ratios (the CR4) and the Herfindahl-Hirschman Index (HHI). These methods are applied to each of the media industries that we study and to compare the results across media, time (history) and different countries. 
The CR method adds the shares of each firm in a market and makes judgments based on widely accepted standards, with four firms (CR4) having more than 50 percent market share and 8 firms (CR8) more than 75 percent seen as indicators of media concentration. 
The HHI method is a more fine-tuned method that captures subtler changes and differences in media markets. It squares the market share of each firm in a given market and then totals them up to arrive at a measure of concentration. If there are 100 firms, each with 1% market share, markets are thought to be highly competitive (shown by an HHI score of 100), whereas a monopoly prevails when one firm has 100% market share (with an HHI score of 10,000). 
The US Department of Justice embraced a revised set of HHI guidelines in 2010 for categorizing the intensity of concentration. The new thresholds are:
HHI &lt; 1500                                 Unconcentrated 
HHI &gt; 1500 but &lt; 2,500            Moderately Concentrated 
HHI &gt; 2,500                                 Highly Concentrated</t>
    </r>
  </si>
  <si>
    <t>Notes</t>
  </si>
  <si>
    <t>Sandbox</t>
  </si>
  <si>
    <t>Country</t>
  </si>
  <si>
    <t>Year</t>
  </si>
  <si>
    <t>Total Revenue (Millions BRL$)</t>
  </si>
  <si>
    <t>Total Revenue (Millions US$)</t>
  </si>
  <si>
    <t>Subscriber Revenue (Millions BRL$)</t>
  </si>
  <si>
    <t>Mobile Voice Revenue (Millions BRL$)</t>
  </si>
  <si>
    <t>Mobile Data Revenue (Millions BRL$)</t>
  </si>
  <si>
    <t>Ad Revenue (Millions BRL$)</t>
  </si>
  <si>
    <t>Public Funding (Millions BRL$)</t>
  </si>
  <si>
    <t>Physical Sales (Millions BRL$)</t>
  </si>
  <si>
    <t>Digital Sales/Download (Millions BRL$)</t>
  </si>
  <si>
    <t>Recorded Music Revenue (Millions BRL$)</t>
  </si>
  <si>
    <t>Live Entertainment Revenue (Millions BRL$)</t>
  </si>
  <si>
    <t>Publishing Royalties (Millions US$)</t>
  </si>
  <si>
    <t>Micropayments (Millions BRL$)</t>
  </si>
  <si>
    <t>Other Revenue (Millions BRL$)</t>
  </si>
  <si>
    <t>Brazil</t>
  </si>
  <si>
    <t>Wireline</t>
    <phoneticPr fontId="4" type="noConversion"/>
  </si>
  <si>
    <t>Wireless</t>
    <phoneticPr fontId="4" type="noConversion"/>
  </si>
  <si>
    <t>Broadcast Radio</t>
    <phoneticPr fontId="4" type="noConversion"/>
  </si>
  <si>
    <t>Newspapers</t>
    <phoneticPr fontId="4" type="noConversion"/>
  </si>
  <si>
    <t>Online News Media</t>
    <phoneticPr fontId="4" type="noConversion"/>
  </si>
  <si>
    <t>Magazines</t>
    <phoneticPr fontId="4" type="noConversion"/>
  </si>
  <si>
    <t>Teleco</t>
  </si>
  <si>
    <t>Parent Ownership Group</t>
  </si>
  <si>
    <t>Operating Division/Company</t>
  </si>
  <si>
    <t>Operating Brand/Title</t>
  </si>
  <si>
    <t>Market Shares by Revenue (%)</t>
  </si>
  <si>
    <t>Subscribers (000s)</t>
  </si>
  <si>
    <t>Market Shares by Subscriber (%)</t>
  </si>
  <si>
    <t>Telemar Participações S.A. (Telemar/Oi) (Portugal Telecom, Portugal)</t>
  </si>
  <si>
    <t xml:space="preserve"> </t>
  </si>
  <si>
    <t>Brasil Telecom</t>
  </si>
  <si>
    <t>This revenue figure is an estimate based on data collected in this study: it is based on average per capita revenues reported for several other countries in this study with similar per capita income.</t>
  </si>
  <si>
    <t>GVT (Global Village Telecom)</t>
  </si>
  <si>
    <t>Vivendi</t>
  </si>
  <si>
    <r>
      <rPr>
        <b/>
        <sz val="12"/>
        <color theme="1"/>
        <rFont val="Times New Roman"/>
        <family val="1"/>
      </rPr>
      <t>Wireless</t>
    </r>
    <r>
      <rPr>
        <sz val="12"/>
        <color theme="1"/>
        <rFont val="Times New Roman"/>
        <family val="1"/>
      </rPr>
      <t xml:space="preserve">: mobile wireless service providers provide both mobile voice and mobile data, i.e. mobile Internet access, services. Based on our experience in Canada, for instance, it is not possible to credibly disentangle these two sets of figures into discrete categories. Consequently, they are combined in a single revenue figure for wireless service. However, in some countries it may be possible to disentangle these two things. In such cases, please indicate as much in the two columns—mobile voice and mobile data—within the wireless sheet of the workbook.
</t>
    </r>
  </si>
  <si>
    <t>Claro</t>
  </si>
  <si>
    <t>Telemar Participações S.A.</t>
  </si>
  <si>
    <t>Telefónica</t>
  </si>
  <si>
    <t>Sub-sector</t>
  </si>
  <si>
    <t>Globopar/Telmex (Mexico)</t>
  </si>
  <si>
    <t>NET Virtua</t>
  </si>
  <si>
    <t>Telmex’s stake stood at 34% in 2005, 49% in 2007, and 91.9% in 2010.</t>
  </si>
  <si>
    <t>Globo/ Telecom Italia</t>
  </si>
  <si>
    <t>Universo Online (UOL)</t>
  </si>
  <si>
    <t>Folha de S. Paulo/Abril Group</t>
  </si>
  <si>
    <t>Terra Networks Brasil S.A.</t>
  </si>
  <si>
    <t>RBS Group</t>
  </si>
  <si>
    <t>ZAZ/Nutecnet</t>
  </si>
  <si>
    <t>AOL Brasil Ltda.</t>
  </si>
  <si>
    <t>Oi Internet/Oi Velox</t>
  </si>
  <si>
    <t>BRT Serviços de</t>
  </si>
  <si>
    <t>iG</t>
  </si>
  <si>
    <t>GVT S.A.</t>
  </si>
  <si>
    <t>Folha-UOL S.A./Portugal Telecom (Portugal)</t>
  </si>
  <si>
    <t>Telmex</t>
  </si>
  <si>
    <t>Folha-UOL S.A./Hypermarcas</t>
  </si>
  <si>
    <t>Portugal Telecom (Portugal)</t>
  </si>
  <si>
    <t>Globopar/America Móvil (NET Cable) (Mexico)</t>
  </si>
  <si>
    <r>
      <rPr>
        <b/>
        <sz val="12"/>
        <color theme="1"/>
        <rFont val="Times New Roman"/>
        <family val="1"/>
      </rPr>
      <t>Multichannel Video Distribution</t>
    </r>
    <r>
      <rPr>
        <sz val="12"/>
        <color theme="1"/>
        <rFont val="Times New Roman"/>
        <family val="1"/>
      </rPr>
      <t xml:space="preserve">: The distribution of linear video programming to end users.  Means of distribution can include Cable, DBS/DTH, and IPTV-based distribution of television/video services over fiber.  Does not include Linear Streaming Services. In other words, this sector is about the transmission of programming services. The channels/services that multichannel video distribution companies such as Comcast in the United States or Sky in the UK, New Zealand and Australia carry (video channels and TV broadcasters) are not included. That said, the revenue for this sector typically includes revenue from both the “transmission” and the “content/programming” side since, at the retail level, both elements are bundled together and sold as one package to subscribers. It is also the case that separate figures are also reported just for the “Pay Television Programming Services”. All this is a heightened state of flux in the face of the “cord-cutting” phenomenon, and as programming services and rights holders go direct-to-consumer over the Internet. In the “Sub-sector” column, please indicate which of the following categories best describes each firm’s activities: Cable, DBS, IPTV, other. 
</t>
    </r>
  </si>
  <si>
    <t>Vivax</t>
  </si>
  <si>
    <t>Market Share by Revenue (%)</t>
  </si>
  <si>
    <t>Market Shares by Audience (%)</t>
  </si>
  <si>
    <t>EBC Brasil (public)</t>
  </si>
  <si>
    <t>ACERP/TVE Brasil</t>
  </si>
  <si>
    <t>Radiobras</t>
  </si>
  <si>
    <t xml:space="preserve">Pay TV Programming Services </t>
  </si>
  <si>
    <r>
      <rPr>
        <b/>
        <sz val="12"/>
        <color rgb="FF000000"/>
        <rFont val="Times New Roman"/>
        <family val="1"/>
      </rPr>
      <t>Pay TV Programming Services</t>
    </r>
    <r>
      <rPr>
        <sz val="12"/>
        <color rgb="FF000000"/>
        <rFont val="Times New Roman"/>
        <family val="1"/>
      </rPr>
      <t xml:space="preserve">: television channels/services not distributed free over-the-air but for a fee over cable, satellite or IPTV platform. This includes standard services delivered over multichannel video distribution services such as the Discovery channel as well as premium pay television services such as HBO. </t>
    </r>
  </si>
  <si>
    <r>
      <rPr>
        <b/>
        <sz val="12"/>
        <color theme="1"/>
        <rFont val="Times New Roman"/>
        <family val="1"/>
      </rPr>
      <t>TV Show Production</t>
    </r>
    <r>
      <rPr>
        <sz val="12"/>
        <color theme="1"/>
        <rFont val="Times New Roman"/>
        <family val="1"/>
      </rPr>
      <t xml:space="preserve">: Companies that produce TV programming licensed or sold to broadcast or cable networks. Movie production is also excluded from this industry, with the exception of made-for-TV movie production. Data for this market is difficult to obtain because there are many smaller television production companies and those companies come and go quickly. That said, there are some significant television production companies in major markets for which data can be obtained. </t>
    </r>
  </si>
  <si>
    <t xml:space="preserve"> </t>
    <phoneticPr fontId="4" type="noConversion"/>
  </si>
  <si>
    <t>Public Funding (Million CDN$)</t>
  </si>
  <si>
    <t>Subsidiary of Sony (US)</t>
  </si>
  <si>
    <t>Source: National Agency of Cinema (ANCINE); InterMeios Project, 2001–2010; Focus, 2009, 2011; Filme B.</t>
  </si>
  <si>
    <t>For 2010, it was only possible to find the aggregated totals for Sony-Columbia/Disney and Paramount/Universal-UIP. We estimate that an equal share is held between Sony-Colombia and Disney, and also for Paramount and Universal-UIP.</t>
  </si>
  <si>
    <t>Audiences (000s)</t>
  </si>
  <si>
    <r>
      <t>Film Exhibition:</t>
    </r>
    <r>
      <rPr>
        <sz val="12"/>
        <color rgb="FF000000"/>
        <rFont val="Calibri"/>
        <family val="2"/>
      </rPr>
      <t xml:space="preserve"> Theatre and box office revenue.</t>
    </r>
  </si>
  <si>
    <t>Downloads (000s)</t>
  </si>
  <si>
    <t>Market Shares by Download (%)</t>
  </si>
  <si>
    <t>Publishing Royalties (Millions BRL$)</t>
  </si>
  <si>
    <t>Total Revenue (Million US$)</t>
  </si>
  <si>
    <t>Circulation (000s)</t>
  </si>
  <si>
    <t>Market Shares by Circulation (%)</t>
  </si>
  <si>
    <t>Monthly Unique Visitors (000s)</t>
    <phoneticPr fontId="4" type="noConversion"/>
  </si>
  <si>
    <t>Market Shares by 1,000 Monthly Unique Visitors (%)</t>
    <phoneticPr fontId="4" type="noConversion"/>
  </si>
  <si>
    <t>Arca Group</t>
  </si>
  <si>
    <t>Ongoing Group (Portugal)</t>
  </si>
  <si>
    <r>
      <rPr>
        <b/>
        <sz val="12"/>
        <color rgb="FF000000"/>
        <rFont val="Times New Roman"/>
        <family val="1"/>
      </rPr>
      <t>Magazines</t>
    </r>
    <r>
      <rPr>
        <sz val="12"/>
        <color rgb="FF000000"/>
        <rFont val="Times New Roman"/>
        <family val="1"/>
      </rPr>
      <t xml:space="preserve">: periodicals, mostly consumer oriented, retail magazines rather than professional journals. 
This sector has proven most difficult to gather good quality data out of all of the industries covered by the CMCR project. The sector is defined by NAICS code 51112. The chart uses several data sources to arrive at either actual or estimated revenue figures: (i) Statistics Canada Cansim Table 51112 Periodical Publishers was used to arrive at sector level revenues; (ii) corporate annual reports; (iii) Magazine Canada’s annual Top 50 magazines citing advertising, subscriber and newsstand revenues for the top 50 magazines. 
The major publishers, e.g. Rogers, Quebecor, Transcontinental, etc., often present revenue figures for magazines within more broadly defined categories such as “Media Sector”. In these cases, reading the annual reports over the years often provided either explicit or in passing cues as to how much of these sectors were accounted for by magazine revenues. However, many magazine publishers are privately traded and do not publish their revenues. In these cases, beyond the data available in, for example, Magazine Canada’s Top 50 list, I have had to use each publisher’s share of circulation as a proxy for their share of total industry revenues. The approach used in any specific case are indicated in comments attached to the relevant cells.   The data since 2014 for all publications unless otherwise indicated are based on y-o-y revenue trends for the industry as a whole.  </t>
    </r>
  </si>
  <si>
    <t>Source: National Association of Magazine Editors (ANER), 2007–2010; Circulation Audit Institute (IVC), 2010–2011; InterMeios Project, 2001–2010.</t>
  </si>
  <si>
    <t>Market Shares by Users/Downloads (%)</t>
  </si>
  <si>
    <r>
      <rPr>
        <b/>
        <sz val="12"/>
        <color theme="1"/>
        <rFont val="Times New Roman"/>
        <family val="1"/>
      </rPr>
      <t>App Distribution</t>
    </r>
    <r>
      <rPr>
        <sz val="12"/>
        <color theme="1"/>
        <rFont val="Times New Roman"/>
        <family val="1"/>
      </rPr>
      <t>: generally refers to Apple’s App Store and the Google Play Store but also the app stores of mobile device makers such as Samsung. One leading source for data on the App Distribution market is App Annie which can be found here. Company level data can also be found in Apple and Google’s annual reports but usually not on a stand-alone basis. This requires breaking out this specific element from larger reporting segments in the companies’ annual reports and making reasonable estimates about how to do this, while documenting the reasoning behind these estimates in notes to each cell where such estimates are reported. 
You should see this as an “aspirational” sector where we hope to gather up data on a systematic basis at the international level while inviting all of our research teams to include country-level data where it exists for the time being. The Digital Media Industries Working Group (DMIWG) that we have created as a subgroup within the project will work on further developing and refining the conceptualization and methodology for assessing this sector over the next 2-3 years and, after test piloting the results for a few team, make it available project wide.</t>
    </r>
  </si>
  <si>
    <t>Market Shares by 1,000 Monthly Unique Visitors (%)</t>
    <phoneticPr fontId="2" type="noConversion"/>
  </si>
  <si>
    <r>
      <rPr>
        <b/>
        <sz val="12"/>
        <color rgb="FF000000"/>
        <rFont val="Times New Roman"/>
        <family val="1"/>
      </rPr>
      <t>Search Engines-Mobile</t>
    </r>
    <r>
      <rPr>
        <sz val="12"/>
        <color rgb="FF000000"/>
        <rFont val="Times New Roman"/>
        <family val="1"/>
      </rPr>
      <t xml:space="preserve">: major web-based information search systems accessed through mobile wireless services/smartphones, e.g. Google, Baidu, Bing, Yandex, Naver. The goal here to focus on search engine use on portable devices that have a mobile wireless connection to the Internet (i.e. laptops, phones, including both smart and feature phones since feature phones have the functionality of a smart phone, including internet access, and are hugely popular in South east Asia and Africa, for instance). This does not include devices connected to the Internet by way of a wifi connection. A good source for national and international data on the market share of various mobile operating systems over time is StatCounter. </t>
    </r>
  </si>
  <si>
    <r>
      <rPr>
        <b/>
        <sz val="12"/>
        <color theme="1"/>
        <rFont val="Times New Roman"/>
        <family val="1"/>
      </rPr>
      <t>Search Engines-Desktop</t>
    </r>
    <r>
      <rPr>
        <sz val="12"/>
        <color theme="1"/>
        <rFont val="Times New Roman"/>
        <family val="1"/>
      </rPr>
      <t>: major web-based information search systems available over wireline connections to a personal computer or other devices, e.g. Google, Baidu, Bing, Yandex, Naver. The goal here to focus on search engine use on devices with a wireline connection to the Internet, i.e. a desktop computer, including by way of a wifi connection. A good source for national and international data on the market share of various mobile operating systems over time is StatCounter (https://gs.statcounter.com/search-engine-market-share/all/).</t>
    </r>
  </si>
  <si>
    <r>
      <rPr>
        <b/>
        <sz val="12"/>
        <color theme="1"/>
        <rFont val="Times New Roman"/>
        <family val="1"/>
      </rPr>
      <t>Search Engines</t>
    </r>
    <r>
      <rPr>
        <sz val="12"/>
        <color theme="1"/>
        <rFont val="Times New Roman"/>
        <family val="1"/>
      </rPr>
      <t>: major web-based information search systems regardless of access mode, i.e. mobile and desktop search engines combined, e.g. Google, Baidu, Bing, Yandex, Naver. A good source for national and international data on the market share of various mobile operating systems over time is StatCounter.</t>
    </r>
  </si>
  <si>
    <t>Market share is by monthly share volume</t>
  </si>
  <si>
    <t>DAU (Daily Average Users, 000s)</t>
  </si>
  <si>
    <t>MAU (Monthly Average Users, 000s)</t>
  </si>
  <si>
    <r>
      <rPr>
        <b/>
        <sz val="12"/>
        <color theme="1"/>
        <rFont val="Times New Roman"/>
        <family val="1"/>
      </rPr>
      <t>Social Media Platforms</t>
    </r>
    <r>
      <rPr>
        <sz val="12"/>
        <color theme="1"/>
        <rFont val="Times New Roman"/>
        <family val="1"/>
      </rPr>
      <t>:  Platforms whose primary purpose is the sharing of user-generated content and interactions.  This can include the sharing of pictures (Instagram), video (YouTube), messages (WeChat), personal information (Facebook) or hybrids of the above (TikTok, Snapchat, etc.)  This does not include Blogs, as they do not have an interactive function. More generally, examples of social media companies include Facebook’s Apps (Facebook, Instagram, WhatsApp), LinkedIn, Vkontakte, Twitter, Baidu, YouTube, Vimeo, Reddit, TikTok/Douyin etc. This category does not include SVOD (streaming video on demand) such as Hulu or Netflix as it has no connectivity features or significant amounts of end-user created content. Good sources for national and international data on the revenue, usage and market share of social media services is the companies’ own financial reporting documents, e.g. annual reports, as well as StatCounter.
The primary function of social media is to facilitate interactions and the sharing of texts, pictures, video and audio-based messages and other content among end-users. Key data include DAU (daily average users), MAU (monthly average users) as well as advertising revenue, but also subscriptions and micropayments (e.g. virtual items or currency). Examples of social media companies include Facebook’s Apps (Facebook, Instagram, WhatsApp), LinkedIn, Vkontakte, Twitter, Baidu, YouTube, Vimeo, Reddit, TikTok/Douyin etc. This category does not include SVOD (streaming video on demand) such as Hulu or Netflix as it has no connectivity features or significant amounts of end-user created content.</t>
    </r>
  </si>
  <si>
    <t>Users (000s)</t>
  </si>
  <si>
    <r>
      <rPr>
        <b/>
        <sz val="12"/>
        <color theme="1"/>
        <rFont val="Times New Roman"/>
        <family val="1"/>
      </rPr>
      <t>Mobile OS</t>
    </r>
    <r>
      <rPr>
        <sz val="12"/>
        <color theme="1"/>
        <rFont val="Times New Roman"/>
        <family val="1"/>
      </rPr>
      <t xml:space="preserve">: A mobile operating system manages computer hardware, software resources and provides a common interface that allows people to interact with mobile phones and other mobile devices. The two most prominent mobile operating systems at present are Apple’s iOS and Google’s Android. Since mobile O/S are bundled with devices, market share is usually measured as the share of Apple, Google and others’ O/S embedded in mobile devices not revenue. A good source for national and international data on the market share of various mobile operating systems over time is StatCounter. 
While there are many, many “white box” devices that run “forked” versions of Android, i.e. that take the core Android Code and modify it to release their own OS that are not “blessed” by Google, e.g. as Huawei had to do have Trump put that company on a black list, and many other phones that are running a forked version of Android, we will not try to count them because doing so is, well, next to impossible. </t>
    </r>
  </si>
  <si>
    <r>
      <rPr>
        <b/>
        <sz val="12"/>
        <color rgb="FF000000"/>
        <rFont val="Times New Roman"/>
        <family val="1"/>
      </rPr>
      <t>Desktop OS</t>
    </r>
    <r>
      <rPr>
        <sz val="12"/>
        <color rgb="FF000000"/>
        <rFont val="Times New Roman"/>
        <family val="1"/>
      </rPr>
      <t xml:space="preserve">: A desktop operating system manages computer hardware; software resources and provides a common interface that allows people to interact with computers. The two most prominent desktop operating systems at present are Microsoft Windows and Apple’s macOS, although there are a variety of open source operating systems built on top of the Linux operating system. Since desktop O/S are bundled with personal computers, market share is usually measured as the share of Microsoft Windows, Apple macOS, and Linux O/S embedded in such computers, not revenue. A good source for national and international data on the market share of desktop operating systems is StatCounter. </t>
    </r>
  </si>
  <si>
    <r>
      <rPr>
        <b/>
        <sz val="12"/>
        <color theme="1"/>
        <rFont val="Times New Roman"/>
        <family val="1"/>
      </rPr>
      <t>Mobile Browsers</t>
    </r>
    <r>
      <rPr>
        <sz val="12"/>
        <color theme="1"/>
        <rFont val="Times New Roman"/>
        <family val="1"/>
      </rPr>
      <t xml:space="preserve">: A mobile browser is a web browser designed for use on mobile phones and other mobile devices and optimized to display Web content effectively for small screens on portable devices. The advent of mobile browsers have helped to bring about the “mobile web” based on mobile versions of websites and pages on the Internet. A good source for national and international data on the market share of mobile browsers is StatCounter. 
</t>
    </r>
  </si>
  <si>
    <r>
      <rPr>
        <b/>
        <sz val="12"/>
        <color theme="1"/>
        <rFont val="Times New Roman"/>
        <family val="1"/>
      </rPr>
      <t>Desktop Browsers</t>
    </r>
    <r>
      <rPr>
        <sz val="12"/>
        <color theme="1"/>
        <rFont val="Times New Roman"/>
        <family val="1"/>
      </rPr>
      <t>: A desktop browser is application software used to access the World Wide Web. A good source for national and international data desktop browser market share is StatCounter.</t>
    </r>
  </si>
  <si>
    <t>International Submarine Cables</t>
    <phoneticPr fontId="4" type="noConversion"/>
  </si>
  <si>
    <r>
      <rPr>
        <b/>
        <sz val="12"/>
        <color theme="1"/>
        <rFont val="Times New Roman"/>
        <family val="1"/>
      </rPr>
      <t xml:space="preserve">International Submarine Cables: </t>
    </r>
    <r>
      <rPr>
        <sz val="12"/>
        <color theme="1"/>
        <rFont val="Times New Roman"/>
        <family val="1"/>
      </rPr>
      <t xml:space="preserve">Some data is available for this sector and some of the leading firms, for example, Tata Communications, AT&amp;T, Verizon, China Telecom, NTT, Orange, Google, Facebook, Microsoft, etc. at the international level and in a few larger markets such as the United States, China and Europe. 
A type of ICT data cable, these submarine cables connect two continents together via a dedicated internet connection. To qualify as such, the connection must begin in one country on a continent and terminate on another continent.  Ideally it would be a direct connection (i.e. just between two countries) but can in some instances have an intermediary connection. Take, for instance, Facebook and Google’s “Echo” pipeline. It connects Singapore to California with a connection in Guam. These connections are large data pipes, capable of pushing terabytes per second. 
There are many different types of ownership groups and consortia that build, own and operate submarine cables: e.g. 1. legacy telecoms operators such as AT&amp;T, Verizon, China Telecom, NTT, Orange, etc. that often develop an international submarine cable link as a group effort, i.e. as a consortia; 2. there are also a newer era of operators that have emerged to become very significant players since the 1990s, most notably Tata Communications but also others such as Airtel (Bharti), Global Cloud Xchange), etc.; 3. Submarine cable systems built operated and owned by a small number of global Internet companies such as Google, Facebook, Microsoft, etc., many of which they have developed as joint ventures amongst themselves or in league with legacy telecoms operators and consortia, e.g. the North Atlantic link between Europe and North America, Marea, that is owned and operated by Telefonica, Google and Facebook.  
The biggest firms’ annual reports, Telegeography and Terabit’s Submarine Telecoms Industry Report are good sources for data on this sector. Telegeography’s regularly updated Submarine Cable Map (https://www.submarinecablemap.com/) is also an excellent source and contains detailed information including where the cable connects, and the owners of the cable. 
This is another “aspirational” sector where we hope to gather up data on a systematic basis at the international level while inviting all of our research teams to include country-level data where it exists. The Digital Media Industries Working Group (DMIWG) that we have created as a subgroup within the project will work on further developing and refining the conceptualization and methodology for assessing this sector over the next 2-3 years and, after test piloting the results for a few team, make it available project wide. </t>
    </r>
  </si>
  <si>
    <t>Acquired</t>
  </si>
  <si>
    <t>Acquirer</t>
  </si>
  <si>
    <t>Transaction Value (Millions BRL$)</t>
  </si>
  <si>
    <t>Transaction Value (Millions US$)</t>
  </si>
  <si>
    <t>Closing Date--Year Only</t>
  </si>
  <si>
    <t>Infovias/Cemig WayBrasil</t>
  </si>
  <si>
    <t>Telemar Participações S.A. (Oi TV) (Portugal Telecom, Portugal)</t>
  </si>
  <si>
    <t>CR4</t>
  </si>
  <si>
    <t>HHI</t>
  </si>
  <si>
    <t>Noam Index</t>
  </si>
  <si>
    <r>
      <rPr>
        <b/>
        <sz val="12"/>
        <color theme="1"/>
        <rFont val="Times New Roman"/>
        <family val="1"/>
      </rPr>
      <t>Concentration Metrics</t>
    </r>
    <r>
      <rPr>
        <sz val="12"/>
        <color theme="1"/>
        <rFont val="Times New Roman"/>
        <family val="1"/>
      </rPr>
      <t xml:space="preserve">: To determine whether media markets are concentrated or competitive—and the direction of trends over time—our research applies two common economic metrics: Concentration Ratios (the CR4) and the Herfindahl-Hirschman Index (HHI). These methods are applied to each of the media industries that we study and to compare the results across media, time (history) and different countries. 
The CR method adds the shares of each firm in a market and makes judgments based on widely accepted standards, with four firms (CR4) having more than 50 percent market share and 8 firms (CR8) more than 75 percent seen as indicators of media concentration. 
The HHI method is a more fine-tuned method that captures subtler changes and differences in media markets. It squares the market share of each firm in a given market and then totals them up to arrive at a measure of concentration. If there are 100 firms, each with 1% market share, markets are thought to be highly competitive (shown by an HHI score of 100), whereas a monopoly prevails when one firm has 100% market share (with an HHI score of 10,000). 
The US Department of Justice embraced a revised set of HHI guidelines in 2010 for categorizing the intensity of concentration. The new thresholds are:
HHI &lt; 1500                                 Unconcentrated 
HHI &gt; 1500 but &lt; 2,500            Moderately Concentrated 
HHI &gt; 2,500                                 Highly Concentrated
</t>
    </r>
  </si>
  <si>
    <t>Search Engines</t>
    <phoneticPr fontId="4" type="noConversion"/>
  </si>
  <si>
    <t>VTR</t>
  </si>
  <si>
    <t>DirecTV</t>
  </si>
  <si>
    <t>Movistar</t>
  </si>
  <si>
    <t>Chile</t>
  </si>
  <si>
    <t>Multichannel Video Distribution</t>
  </si>
  <si>
    <t>Entel</t>
  </si>
  <si>
    <t>Otros</t>
  </si>
  <si>
    <t>CMET</t>
  </si>
  <si>
    <t>Mundo Pacífico</t>
  </si>
  <si>
    <t>Telefónica del sur</t>
  </si>
  <si>
    <t>Telefónica empresas</t>
  </si>
  <si>
    <t>Tu Ves S.A.</t>
  </si>
  <si>
    <t>GTD Imagen S.A.</t>
  </si>
  <si>
    <t>Entelphone</t>
  </si>
  <si>
    <t>Chile TV Cable S.A.</t>
  </si>
  <si>
    <t>Nuevas empresas en el STI</t>
  </si>
  <si>
    <t>WOM</t>
  </si>
  <si>
    <t>FM Corazón</t>
  </si>
  <si>
    <t>FM Imagina</t>
  </si>
  <si>
    <t>FM Carolina</t>
  </si>
  <si>
    <t>FM Activa</t>
  </si>
  <si>
    <t>FM Bio-Bio</t>
  </si>
  <si>
    <t>FM Candela</t>
  </si>
  <si>
    <t>FM Cooperativa</t>
  </si>
  <si>
    <t>FM Dos</t>
  </si>
  <si>
    <t>FM Pudahuel</t>
  </si>
  <si>
    <t>FM Futuro</t>
  </si>
  <si>
    <t>Datos de 2017 obtenidos de: https://aam.cl/wp-content/uploads/2018/10/Overview_Radio-Enero-Diciembre-2017-ilovepdf-compressed.pdf</t>
  </si>
  <si>
    <t>Datos de 2018 obtenidos de: https://aam.cl/wp-content/uploads/2019/04/Overview_Radio_Anual2018.pdf</t>
  </si>
  <si>
    <t>Datos de 2019 obtenidos de: https://aam.cl/wp-content/uploads/2021/04/Overview_Radio_Anual2019.pdf</t>
  </si>
  <si>
    <t>FM Concierto</t>
  </si>
  <si>
    <t>Ibero Americana Radio Chile</t>
  </si>
  <si>
    <t>Grupo Bethia</t>
  </si>
  <si>
    <t>Compañía Chilena de Comunicaciones</t>
  </si>
  <si>
    <t>Grupo PRISA</t>
  </si>
  <si>
    <t>Mega Media</t>
  </si>
  <si>
    <t>Bio Bio Comunicaciones</t>
  </si>
  <si>
    <t>Mega Canal 9</t>
  </si>
  <si>
    <t>Chilevision Canal 11</t>
  </si>
  <si>
    <t>Canal 13</t>
  </si>
  <si>
    <t>TVN Canal 7</t>
  </si>
  <si>
    <t>La Red</t>
  </si>
  <si>
    <t>TV +</t>
  </si>
  <si>
    <t>Megamedia</t>
  </si>
  <si>
    <t>Viacom</t>
  </si>
  <si>
    <t>ViacomCBS</t>
  </si>
  <si>
    <t>Secuoya Chile</t>
  </si>
  <si>
    <t>Grupo Luksic</t>
  </si>
  <si>
    <t>Estado Nacional</t>
  </si>
  <si>
    <t>Televisión Nacional Chilena</t>
  </si>
  <si>
    <t>Grupo Albavisión</t>
  </si>
  <si>
    <t>Compañía Chilena de Televisión</t>
  </si>
  <si>
    <t>Media 23 Spa</t>
  </si>
  <si>
    <t>UCVTV Spa</t>
  </si>
  <si>
    <t>Datos de audiencia para 2018 y 2019 de: https://www.anda.cl/wp-content/uploads/2020/03/Panorama-TV-2019-KANTAR-IBOPE-MEDIA-1.pdf</t>
  </si>
  <si>
    <t>Datos de 2018 de Rating: https://aam.cl/overview-television-y-cable-primer-semestre-2018-2/</t>
  </si>
  <si>
    <t>Datos de 2019 de rating: https://aam.cl/overview-anual-television-y-cable-2019/</t>
  </si>
  <si>
    <t>Netflix</t>
  </si>
  <si>
    <t>Amazon Prime Video</t>
  </si>
  <si>
    <t>HBO Go</t>
  </si>
  <si>
    <t>Estadio CDF</t>
  </si>
  <si>
    <t>Lun.com</t>
  </si>
  <si>
    <t>Emol.com</t>
  </si>
  <si>
    <t>biobiochile online</t>
  </si>
  <si>
    <t>24horas online</t>
  </si>
  <si>
    <t>El Mercurio online</t>
  </si>
  <si>
    <t>Latercera.com</t>
  </si>
  <si>
    <t>Elciudadano.cl</t>
  </si>
  <si>
    <t>Elmostrador.cl</t>
  </si>
  <si>
    <t>ahoranoticias.cl</t>
  </si>
  <si>
    <t>t13.cl</t>
  </si>
  <si>
    <t>Cooperativa online</t>
  </si>
  <si>
    <t>Fuente para visitas 2018: https://www.digitalnewsreport.org/survey/2018/chile-2018/</t>
  </si>
  <si>
    <t>Fuente para visitas 2019: https://www.digitalnewsreport.org/survey/2019/chile-2019/</t>
  </si>
  <si>
    <t>Fuente para visitas 2020: https://www.digitalnewsreport.org/survey/2020/chile-2020/</t>
  </si>
  <si>
    <t>El Mercurio S.A.P.</t>
  </si>
  <si>
    <t>Familia Edwards</t>
  </si>
  <si>
    <t>Grupo COPESA</t>
  </si>
  <si>
    <t>La Plaza S.A.</t>
  </si>
  <si>
    <t>Sociedad Periodística El Ciudadano Ltda</t>
  </si>
  <si>
    <t>El Mercurio</t>
  </si>
  <si>
    <t>La Cuarta</t>
  </si>
  <si>
    <t>La Tercera</t>
  </si>
  <si>
    <t>Las Últimas Noticias</t>
  </si>
  <si>
    <t>La Segunda</t>
  </si>
  <si>
    <t>La Hora (Gratuito)</t>
  </si>
  <si>
    <t>Publímetro (Gratuito)</t>
  </si>
  <si>
    <t>Hoy x hoy (Gratuito)</t>
  </si>
  <si>
    <t>Datos de circulación de 2015: https://www.achap.cl/wp-content/uploads/2017/05/Diarios-Primer-Semestre-2015.pdf</t>
  </si>
  <si>
    <t>Datos de circulación de 2016: https://www.achap.cl/wp-content/uploads/2017/06/boletin_circulacio__n_revistas_2_semestre_2016_v2.pdf</t>
  </si>
  <si>
    <t>Datos de circulación de 2017: https://www.dropbox.com/s/xh7lk39edaaojro/Boletin%20de%20Circulaci%C3%B3n%20y%20Lectura%201%C2%B0%20semestre%202017.pdf?dl=0</t>
  </si>
  <si>
    <t>Datos de circulación de 2018: https://www.dropbox.com/s/lbg636dnhuzn6tm/Boletin%20Circulaci%C3%B3n%20y%20Lectura%20Diarios%20y%20Revistas%201%C2%B0semestre%202018.pdf</t>
  </si>
  <si>
    <t>Publimetro S.A.</t>
  </si>
  <si>
    <t>Metro Internacional</t>
  </si>
  <si>
    <t>Total Revenue (Millions CHI$)</t>
  </si>
  <si>
    <t>Tipo de cambio 2018: $640,29 fuente: Banco Central Chile https://si3.bcentral.cl/siete/ES/Siete/Cuadro/CAP_TIPO_CAMBIO/MN_TIPO_CAMBIO4/DOLAR_OBS_ADO?cbFechaDiaria=2018&amp;cbFrecuencia=ANNUAL&amp;cbCalculo=NONE&amp;cbFechaBase=</t>
  </si>
  <si>
    <t>Tipo de cambio 2019: $702,63 fuente: Banco Central Chile https://si3.bcentral.cl/siete/ES/Siete/Cuadro/CAP_TIPO_CAMBIO/MN_TIPO_CAMBIO4/DOLAR_OBS_ADO?cbFechaDiaria=2018&amp;cbFrecuencia=ANNUAL&amp;cbCalculo=NONE&amp;cbFechaBase=</t>
  </si>
  <si>
    <t>Tipo de cambio 2020: $792,22 fuente: Banco Central Chile https://si3.bcentral.cl/siete/ES/Siete/Cuadro/CAP_TIPO_CAMBIO/MN_TIPO_CAMBIO4/DOLAR_OBS_ADO?cbFechaDiaria=2018&amp;cbFrecuencia=ANNUAL&amp;cbCalculo=NONE&amp;cbFechaBase=</t>
  </si>
  <si>
    <t>Fuente de datos de industria: Informe PWC Global Entertainment &amp; Media Outlook 2021-2025</t>
  </si>
  <si>
    <t>YouTube Premium</t>
  </si>
  <si>
    <t>Crunchyroll</t>
  </si>
  <si>
    <t>Disney +</t>
  </si>
  <si>
    <t>Apple TV +</t>
  </si>
  <si>
    <t>América Movil Content Media Chile</t>
  </si>
  <si>
    <t>Atresmedia Chile</t>
  </si>
  <si>
    <t>AZTV Paga Chile</t>
  </si>
  <si>
    <t>BBC Chile</t>
  </si>
  <si>
    <t>CDO Chile</t>
  </si>
  <si>
    <t>Grupo Clarín</t>
  </si>
  <si>
    <t>DirecTV Networks Chile</t>
  </si>
  <si>
    <t>Discovery Networks Chile</t>
  </si>
  <si>
    <t>Hemisphere Media Chile</t>
  </si>
  <si>
    <t>MLB Networks Chile</t>
  </si>
  <si>
    <t>MVS Comunicaciones Chile</t>
  </si>
  <si>
    <t>NBA TV Chile</t>
  </si>
  <si>
    <t>NBCUniversal Networks Chile</t>
  </si>
  <si>
    <t>RCN Televisión Chile</t>
  </si>
  <si>
    <t>Sony Entertainment Televisión Chile</t>
  </si>
  <si>
    <t>Telefónica Media Networks Chile</t>
  </si>
  <si>
    <t>Televisa Networks Chile</t>
  </si>
  <si>
    <t>Tenfield Chile</t>
  </si>
  <si>
    <t>Viacom Networks Chile</t>
  </si>
  <si>
    <t>VTR Media Networks Chile</t>
  </si>
  <si>
    <t>WarnerMedia Chile</t>
  </si>
  <si>
    <t xml:space="preserve">AT&amp;T </t>
  </si>
  <si>
    <t>América Móvil</t>
  </si>
  <si>
    <t>Atresmedia</t>
  </si>
  <si>
    <t>Grupo Salinas</t>
  </si>
  <si>
    <t>BBC Group</t>
  </si>
  <si>
    <t>Comité Olímpico de Chile</t>
  </si>
  <si>
    <t>Grupo Werthein</t>
  </si>
  <si>
    <t>Discovery Networks</t>
  </si>
  <si>
    <t>Disney Networks Chile</t>
  </si>
  <si>
    <t>Disney</t>
  </si>
  <si>
    <t>Hemisphere</t>
  </si>
  <si>
    <t>Sony</t>
  </si>
  <si>
    <t>Televisa</t>
  </si>
  <si>
    <t>Tenfield</t>
  </si>
  <si>
    <t>Major League Baseball</t>
  </si>
  <si>
    <t>MVS Comunicaciones</t>
  </si>
  <si>
    <t>NBA Group</t>
  </si>
  <si>
    <t>Comcast Group</t>
  </si>
  <si>
    <t>RCN Colombia</t>
  </si>
  <si>
    <t>Libery Global</t>
  </si>
  <si>
    <t>A&amp;E Networks</t>
  </si>
  <si>
    <t>AMC Networks</t>
  </si>
  <si>
    <t>A&amp;E Chile</t>
  </si>
  <si>
    <t>AMC Chile</t>
  </si>
  <si>
    <t>Datos de audiencia para 2020:  https://www.cntv.cl/estudio/anuario-de-oferta-y-consumo-television-abierta-2020/</t>
  </si>
  <si>
    <t>Grupo Claro</t>
  </si>
  <si>
    <t>Grupo GTD</t>
  </si>
  <si>
    <t>Grupo ENTEL</t>
  </si>
  <si>
    <t>Mundo</t>
  </si>
  <si>
    <t>Columna1</t>
  </si>
  <si>
    <t>Columna2</t>
  </si>
  <si>
    <t>Columna3</t>
  </si>
  <si>
    <t>Music</t>
  </si>
  <si>
    <t>Alphabet, Inc.</t>
  </si>
  <si>
    <t>Google, LLC</t>
  </si>
  <si>
    <t>Chrome</t>
  </si>
  <si>
    <t>Corporación Mozilla y Fundación Mozilla</t>
  </si>
  <si>
    <t>Mozilla Firefox </t>
  </si>
  <si>
    <t>Firefox</t>
  </si>
  <si>
    <t>Apple, Inc. </t>
  </si>
  <si>
    <t>Apple</t>
  </si>
  <si>
    <t>Safari</t>
  </si>
  <si>
    <t>Microsoft Corporation</t>
  </si>
  <si>
    <t>Windows</t>
  </si>
  <si>
    <t>IE</t>
  </si>
  <si>
    <t>Opera Software ASA</t>
  </si>
  <si>
    <t>Opera</t>
  </si>
  <si>
    <t> </t>
  </si>
  <si>
    <t>Others</t>
  </si>
  <si>
    <t>Edge Legacy</t>
  </si>
  <si>
    <t>Samnsung</t>
  </si>
  <si>
    <t>Samsung Internet</t>
  </si>
  <si>
    <t>IEMobile</t>
  </si>
  <si>
    <t>Android</t>
  </si>
  <si>
    <t>Google</t>
  </si>
  <si>
    <t>Microsoft Bing</t>
  </si>
  <si>
    <t>Bing</t>
  </si>
  <si>
    <t>Verizon Communications y Yahoo Inc.</t>
  </si>
  <si>
    <t>Yahoo</t>
  </si>
  <si>
    <t>Yahoo!</t>
  </si>
  <si>
    <t>DuckDuckGo, Inc</t>
  </si>
  <si>
    <t>DuckDuckGo (DDG)</t>
  </si>
  <si>
    <t>DuckDuckGo</t>
  </si>
  <si>
    <t>MSN</t>
  </si>
  <si>
    <t> Ecosia GmbH</t>
  </si>
  <si>
    <t>Ecosia</t>
  </si>
  <si>
    <t>Baidu</t>
  </si>
  <si>
    <t>Meta Platforms</t>
  </si>
  <si>
    <t>Facebook</t>
  </si>
  <si>
    <t xml:space="preserve">Instagram </t>
  </si>
  <si>
    <t>Instagram</t>
  </si>
  <si>
    <t>Elon Musk</t>
  </si>
  <si>
    <t>Twitter Inc.</t>
  </si>
  <si>
    <t>Twitter</t>
  </si>
  <si>
    <t>Snap Inc.</t>
  </si>
  <si>
    <t>Snapchat</t>
  </si>
  <si>
    <t>Cold Brew Labs and other investors</t>
  </si>
  <si>
    <t>Pinterest</t>
  </si>
  <si>
    <t>Youtube</t>
  </si>
  <si>
    <t>Tumblr</t>
  </si>
  <si>
    <t>OS X</t>
  </si>
  <si>
    <t>Unknown</t>
  </si>
  <si>
    <t>GNU/Linux</t>
  </si>
  <si>
    <t>Linux</t>
  </si>
  <si>
    <t>Chrome OS</t>
  </si>
  <si>
    <t>iOS</t>
  </si>
  <si>
    <t>Samsung</t>
  </si>
  <si>
    <t>Tizen</t>
  </si>
  <si>
    <t>Fuente: Statcounter</t>
  </si>
  <si>
    <t>HBO Max</t>
  </si>
  <si>
    <t>Star+</t>
  </si>
  <si>
    <t>Paramount+</t>
  </si>
  <si>
    <t>Estadio TNT Sports</t>
  </si>
  <si>
    <t>Yandex</t>
  </si>
  <si>
    <t>Linkedin</t>
  </si>
  <si>
    <t>Edge</t>
  </si>
  <si>
    <t>ENTEL</t>
  </si>
  <si>
    <t>Meganoticias.cl</t>
  </si>
  <si>
    <t>Cnn.com</t>
  </si>
  <si>
    <t>Chvnoticias.cl</t>
  </si>
  <si>
    <t>Tipo de cambio 2021: $759,07 fuente: https://www.bcentral.cl/documents/33528/2548827/Tipo_cambio_Obs_Mult_Real_PrecExt.xls/ee05b797-1c42-3c2d-1269-64d9ed66e1b1?t=1704713872193</t>
  </si>
  <si>
    <t>Tipo de cambio 2022: $873,19 fuente: https://www.bcentral.cl/documents/33528/2548827/Tipo_cambio_Obs_Mult_Real_PrecExt.xls/ee05b797-1c42-3c2d-1269-64d9ed66e1b1?t=1704713872193</t>
  </si>
  <si>
    <t>Tipo de cambio 2023: $839,79 fuente: https://www.bcentral.cl/documents/33528/2548827/Tipo_cambio_Obs_Mult_Real_PrecExt.xls/ee05b797-1c42-3c2d-1269-64d9ed66e1b1?t=1704713872193</t>
  </si>
  <si>
    <t>Fuente de datos de industria: Informe PWC Global Entertainment &amp; Media Outlook 2023-2027</t>
  </si>
  <si>
    <t>Total Revenue (Millions US$)2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</si>
</sst>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 #,##0.00_-;\-&quot;$&quot;\ * #,##0.00_-;_-&quot;$&quot;\ * &quot;-&quot;??_-;_-@_-"/>
    <numFmt numFmtId="43" formatCode="_-* #,##0.00_-;\-* #,##0.00_-;_-* &quot;-&quot;??_-;_-@_-"/>
    <numFmt numFmtId="164" formatCode="0.0"/>
    <numFmt numFmtId="165" formatCode="#,##0.0"/>
    <numFmt numFmtId="166" formatCode="0.0%"/>
    <numFmt numFmtId="167" formatCode="_-* #,##0_-;\-* #,##0_-;_-* &quot;-&quot;??_-;_-@_-"/>
    <numFmt numFmtId="168" formatCode="#,##0_ ;\-#,##0\ "/>
    <numFmt numFmtId="169" formatCode="_-&quot;$&quot;\ * #,##0_-;\-&quot;$&quot;\ * #,##0_-;_-&quot;$&quot;\ * &quot;-&quot;??_-;_-@_-"/>
  </numFmts>
  <fonts count="27">
    <font>
      <sz val="12"/>
      <color theme="1"/>
      <name val="Calibri"/>
      <family val="2"/>
      <scheme val="minor"/>
    </font>
    <font>
      <b/>
      <sz val="12"/>
      <color theme="1"/>
      <name val="Calibri"/>
      <family val="2"/>
      <scheme val="minor"/>
    </font>
    <font>
      <sz val="10"/>
      <color theme="1"/>
      <name val="Verdana"/>
      <family val="2"/>
    </font>
    <font>
      <sz val="12"/>
      <color rgb="FF000000"/>
      <name val="Calibri"/>
      <family val="2"/>
      <scheme val="minor"/>
    </font>
    <font>
      <sz val="9"/>
      <name val="Calibri"/>
      <family val="3"/>
      <charset val="134"/>
      <scheme val="minor"/>
    </font>
    <font>
      <b/>
      <sz val="12"/>
      <color theme="1"/>
      <name val="Times New Roman"/>
      <family val="1"/>
    </font>
    <font>
      <sz val="12"/>
      <color theme="1"/>
      <name val="Times New Roman"/>
      <family val="1"/>
    </font>
    <font>
      <sz val="12"/>
      <color theme="1"/>
      <name val="Calibri"/>
      <family val="2"/>
      <scheme val="minor"/>
    </font>
    <font>
      <sz val="12"/>
      <color rgb="FF000000"/>
      <name val="Times New Roman"/>
      <family val="1"/>
    </font>
    <font>
      <sz val="12"/>
      <name val="Times New Roman"/>
      <family val="1"/>
    </font>
    <font>
      <b/>
      <sz val="12"/>
      <color rgb="FF000000"/>
      <name val="Times New Roman"/>
      <family val="1"/>
    </font>
    <font>
      <sz val="8"/>
      <name val="Calibri"/>
      <family val="2"/>
      <scheme val="minor"/>
    </font>
    <font>
      <b/>
      <sz val="12"/>
      <color theme="1"/>
      <name val="Times"/>
      <family val="1"/>
    </font>
    <font>
      <sz val="12"/>
      <color theme="1"/>
      <name val="Times"/>
      <family val="1"/>
    </font>
    <font>
      <sz val="12"/>
      <color rgb="FF000000"/>
      <name val="Times"/>
      <family val="1"/>
    </font>
    <font>
      <sz val="12"/>
      <name val="Times"/>
      <family val="1"/>
    </font>
    <font>
      <b/>
      <i/>
      <sz val="12"/>
      <color rgb="FF000000"/>
      <name val="Calibri"/>
      <family val="2"/>
    </font>
    <font>
      <sz val="12"/>
      <color rgb="FF000000"/>
      <name val="Calibri"/>
      <family val="2"/>
    </font>
    <font>
      <sz val="12"/>
      <color theme="1"/>
      <name val="Calibri"/>
      <family val="2"/>
    </font>
    <font>
      <sz val="11"/>
      <color rgb="FF444444"/>
      <name val="Calibri"/>
      <family val="2"/>
      <charset val="1"/>
    </font>
    <font>
      <sz val="12"/>
      <color theme="1"/>
      <name val="Times New Roman"/>
    </font>
    <font>
      <sz val="12"/>
      <color rgb="FF000000"/>
      <name val="Times New Roman"/>
    </font>
    <font>
      <sz val="12"/>
      <name val="Times New Roman"/>
    </font>
    <font>
      <sz val="10"/>
      <color rgb="FF000000"/>
      <name val="Times New Roman"/>
      <family val="1"/>
    </font>
    <font>
      <sz val="11"/>
      <color rgb="FF000000"/>
      <name val="Calibri"/>
      <family val="2"/>
    </font>
    <font>
      <sz val="12"/>
      <color rgb="FF202122"/>
      <name val="Times New Roman"/>
      <family val="1"/>
    </font>
    <font>
      <b/>
      <sz val="12"/>
      <color rgb="FF000000"/>
      <name val="Times New Roman"/>
    </font>
  </fonts>
  <fills count="13">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2"/>
        <bgColor indexed="64"/>
      </patternFill>
    </fill>
    <fill>
      <patternFill patternType="solid">
        <fgColor theme="2"/>
        <bgColor rgb="FFC0C0C0"/>
      </patternFill>
    </fill>
    <fill>
      <patternFill patternType="solid">
        <fgColor theme="0"/>
        <bgColor indexed="64"/>
      </patternFill>
    </fill>
    <fill>
      <patternFill patternType="solid">
        <fgColor theme="2"/>
        <bgColor rgb="FF000000"/>
      </patternFill>
    </fill>
    <fill>
      <patternFill patternType="solid">
        <fgColor theme="0"/>
        <bgColor rgb="FF000000"/>
      </patternFill>
    </fill>
    <fill>
      <patternFill patternType="solid">
        <fgColor rgb="FFFFFF00"/>
        <bgColor rgb="FFFFFF00"/>
      </patternFill>
    </fill>
    <fill>
      <patternFill patternType="solid">
        <fgColor rgb="FFFFFFFF"/>
        <bgColor rgb="FF000000"/>
      </patternFill>
    </fill>
    <fill>
      <patternFill patternType="solid">
        <fgColor rgb="FFD9D9D9"/>
        <bgColor rgb="FF000000"/>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right/>
      <top/>
      <bottom style="thin">
        <color indexed="64"/>
      </bottom>
      <diagonal/>
    </border>
    <border>
      <left/>
      <right style="thin">
        <color indexed="64"/>
      </right>
      <top/>
      <bottom/>
      <diagonal/>
    </border>
  </borders>
  <cellStyleXfs count="5">
    <xf numFmtId="0" fontId="0" fillId="0" borderId="0"/>
    <xf numFmtId="0" fontId="7" fillId="0" borderId="0"/>
    <xf numFmtId="44"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cellStyleXfs>
  <cellXfs count="284">
    <xf numFmtId="0" fontId="0" fillId="0" borderId="0" xfId="0"/>
    <xf numFmtId="0" fontId="1" fillId="2" borderId="0" xfId="0" applyFont="1" applyFill="1" applyAlignment="1">
      <alignment horizontal="left" vertical="center"/>
    </xf>
    <xf numFmtId="0" fontId="0" fillId="0" borderId="0" xfId="0" applyAlignment="1">
      <alignment horizontal="left" vertical="center"/>
    </xf>
    <xf numFmtId="0" fontId="2" fillId="0" borderId="0" xfId="0" applyFont="1"/>
    <xf numFmtId="0" fontId="0" fillId="0" borderId="0" xfId="0" applyAlignment="1">
      <alignment horizontal="left" vertical="center" wrapText="1"/>
    </xf>
    <xf numFmtId="0" fontId="3" fillId="0" borderId="0" xfId="0" applyFont="1" applyAlignment="1">
      <alignment horizontal="left" vertical="center"/>
    </xf>
    <xf numFmtId="0" fontId="5" fillId="2" borderId="0" xfId="0" applyFont="1" applyFill="1" applyAlignment="1">
      <alignment horizontal="left" vertical="center"/>
    </xf>
    <xf numFmtId="0" fontId="6" fillId="0" borderId="0" xfId="0" applyFont="1" applyAlignment="1">
      <alignment horizontal="center"/>
    </xf>
    <xf numFmtId="0" fontId="5" fillId="2" borderId="0" xfId="0" applyFont="1" applyFill="1" applyAlignment="1">
      <alignment horizontal="center" vertical="center"/>
    </xf>
    <xf numFmtId="0" fontId="6" fillId="0" borderId="0" xfId="0" applyFont="1" applyAlignment="1">
      <alignment horizontal="center" vertical="center"/>
    </xf>
    <xf numFmtId="0" fontId="8" fillId="0" borderId="0" xfId="0" applyFont="1" applyAlignment="1">
      <alignment horizontal="center" vertical="top"/>
    </xf>
    <xf numFmtId="0" fontId="6" fillId="0" borderId="0" xfId="0" applyFont="1" applyAlignment="1">
      <alignment horizontal="left" vertical="center"/>
    </xf>
    <xf numFmtId="164" fontId="8" fillId="0" borderId="0" xfId="0" applyNumberFormat="1" applyFont="1" applyAlignment="1">
      <alignment vertical="top" wrapText="1"/>
    </xf>
    <xf numFmtId="164" fontId="9" fillId="0" borderId="0" xfId="0" applyNumberFormat="1" applyFont="1" applyAlignment="1">
      <alignment vertical="top" wrapText="1"/>
    </xf>
    <xf numFmtId="0" fontId="6" fillId="0" borderId="0" xfId="0" applyFont="1" applyAlignment="1">
      <alignment horizontal="left" vertical="center" wrapText="1"/>
    </xf>
    <xf numFmtId="0" fontId="6" fillId="0" borderId="0" xfId="0" applyFont="1" applyAlignment="1">
      <alignment horizontal="right"/>
    </xf>
    <xf numFmtId="0" fontId="6" fillId="0" borderId="0" xfId="0" applyFont="1" applyAlignment="1">
      <alignment horizontal="left" vertical="top" wrapText="1"/>
    </xf>
    <xf numFmtId="0" fontId="6" fillId="0" borderId="0" xfId="0" applyFont="1" applyAlignment="1">
      <alignment horizontal="right" vertical="center"/>
    </xf>
    <xf numFmtId="0" fontId="8" fillId="0" borderId="0" xfId="0" applyFont="1" applyAlignment="1">
      <alignment horizontal="left" vertical="top"/>
    </xf>
    <xf numFmtId="0" fontId="8" fillId="0" borderId="0" xfId="0" applyFont="1" applyAlignment="1">
      <alignment horizontal="left" vertical="center"/>
    </xf>
    <xf numFmtId="0" fontId="9" fillId="0" borderId="0" xfId="0" applyFont="1" applyAlignment="1">
      <alignment vertical="top"/>
    </xf>
    <xf numFmtId="0" fontId="6" fillId="0" borderId="0" xfId="0" applyFont="1" applyAlignment="1">
      <alignment vertical="center"/>
    </xf>
    <xf numFmtId="164" fontId="8" fillId="0" borderId="0" xfId="0" applyNumberFormat="1" applyFont="1" applyAlignment="1">
      <alignment horizontal="right" vertical="top"/>
    </xf>
    <xf numFmtId="0" fontId="8" fillId="0" borderId="0" xfId="0" applyFont="1" applyAlignment="1">
      <alignment vertical="center"/>
    </xf>
    <xf numFmtId="0" fontId="8" fillId="0" borderId="0" xfId="0" applyFont="1" applyAlignment="1">
      <alignment vertical="top"/>
    </xf>
    <xf numFmtId="0" fontId="8" fillId="0" borderId="0" xfId="0" applyFont="1"/>
    <xf numFmtId="164" fontId="9" fillId="0" borderId="0" xfId="0" applyNumberFormat="1" applyFont="1" applyAlignment="1">
      <alignment horizontal="right"/>
    </xf>
    <xf numFmtId="0" fontId="0" fillId="0" borderId="0" xfId="0" applyAlignment="1">
      <alignment horizontal="center" vertical="center"/>
    </xf>
    <xf numFmtId="0" fontId="8" fillId="0" borderId="0" xfId="0" applyFont="1" applyAlignment="1">
      <alignment horizontal="center"/>
    </xf>
    <xf numFmtId="164" fontId="8" fillId="0" borderId="0" xfId="0" applyNumberFormat="1" applyFont="1" applyAlignment="1">
      <alignment horizontal="right"/>
    </xf>
    <xf numFmtId="0" fontId="8" fillId="0" borderId="0" xfId="0" applyFont="1" applyAlignment="1">
      <alignment horizontal="right"/>
    </xf>
    <xf numFmtId="164" fontId="8" fillId="0" borderId="0" xfId="0" applyNumberFormat="1" applyFont="1" applyAlignment="1">
      <alignment horizontal="right" wrapText="1"/>
    </xf>
    <xf numFmtId="0" fontId="9" fillId="0" borderId="0" xfId="0" applyFont="1" applyAlignment="1">
      <alignment horizontal="center"/>
    </xf>
    <xf numFmtId="0" fontId="5" fillId="2" borderId="0" xfId="0" applyFont="1" applyFill="1" applyAlignment="1">
      <alignment horizontal="center"/>
    </xf>
    <xf numFmtId="0" fontId="5" fillId="2" borderId="0" xfId="1" applyFont="1" applyFill="1" applyAlignment="1">
      <alignment horizontal="center" vertical="center"/>
    </xf>
    <xf numFmtId="0" fontId="6" fillId="0" borderId="0" xfId="0" applyFont="1" applyAlignment="1">
      <alignment horizontal="left"/>
    </xf>
    <xf numFmtId="0" fontId="6" fillId="0" borderId="0" xfId="0" applyFont="1"/>
    <xf numFmtId="0" fontId="5" fillId="4" borderId="0" xfId="0" applyFont="1" applyFill="1" applyAlignment="1">
      <alignment horizontal="center" vertical="center"/>
    </xf>
    <xf numFmtId="0" fontId="5" fillId="4" borderId="0" xfId="1" applyFont="1" applyFill="1" applyAlignment="1">
      <alignment horizontal="center" vertical="center"/>
    </xf>
    <xf numFmtId="0" fontId="5" fillId="4" borderId="0" xfId="0" applyFont="1" applyFill="1" applyAlignment="1">
      <alignment horizontal="left" vertical="center"/>
    </xf>
    <xf numFmtId="0" fontId="6" fillId="0" borderId="0" xfId="0" applyFont="1" applyAlignment="1">
      <alignment vertical="top"/>
    </xf>
    <xf numFmtId="164" fontId="9" fillId="0" borderId="0" xfId="0" applyNumberFormat="1" applyFont="1" applyAlignment="1">
      <alignment horizontal="left" vertical="top" wrapText="1"/>
    </xf>
    <xf numFmtId="164" fontId="9" fillId="0" borderId="0" xfId="0" applyNumberFormat="1" applyFont="1" applyAlignment="1">
      <alignment wrapText="1"/>
    </xf>
    <xf numFmtId="0" fontId="5" fillId="2" borderId="0" xfId="0" applyFont="1" applyFill="1" applyAlignment="1">
      <alignment horizontal="left"/>
    </xf>
    <xf numFmtId="0" fontId="1" fillId="2" borderId="0" xfId="0" applyFont="1" applyFill="1" applyAlignment="1">
      <alignment horizontal="left"/>
    </xf>
    <xf numFmtId="0" fontId="9" fillId="0" borderId="0" xfId="0" applyFont="1" applyAlignment="1">
      <alignment horizontal="center" wrapText="1"/>
    </xf>
    <xf numFmtId="0" fontId="9" fillId="0" borderId="0" xfId="0" applyFont="1"/>
    <xf numFmtId="164" fontId="8" fillId="0" borderId="0" xfId="0" applyNumberFormat="1" applyFont="1" applyAlignment="1">
      <alignment wrapText="1"/>
    </xf>
    <xf numFmtId="0" fontId="5" fillId="3" borderId="0" xfId="0" applyFont="1" applyFill="1" applyAlignment="1">
      <alignment horizontal="left"/>
    </xf>
    <xf numFmtId="0" fontId="12" fillId="2" borderId="0" xfId="0" applyFont="1" applyFill="1" applyAlignment="1">
      <alignment horizontal="center" vertical="center"/>
    </xf>
    <xf numFmtId="0" fontId="12" fillId="2" borderId="0" xfId="0" applyFont="1" applyFill="1" applyAlignment="1">
      <alignment horizontal="left" vertical="center"/>
    </xf>
    <xf numFmtId="0" fontId="13" fillId="0" borderId="0" xfId="0" applyFont="1"/>
    <xf numFmtId="0" fontId="13" fillId="0" borderId="0" xfId="0" applyFont="1" applyAlignment="1">
      <alignment horizontal="left" vertical="center"/>
    </xf>
    <xf numFmtId="0" fontId="14" fillId="0" borderId="0" xfId="0" applyFont="1" applyAlignment="1">
      <alignment horizontal="left" vertical="center"/>
    </xf>
    <xf numFmtId="164" fontId="14" fillId="0" borderId="0" xfId="0" applyNumberFormat="1" applyFont="1" applyAlignment="1">
      <alignment vertical="top" wrapText="1"/>
    </xf>
    <xf numFmtId="0" fontId="13" fillId="0" borderId="0" xfId="0" applyFont="1" applyAlignment="1">
      <alignment horizontal="left" vertical="center" wrapText="1"/>
    </xf>
    <xf numFmtId="164" fontId="15" fillId="0" borderId="0" xfId="0" applyNumberFormat="1" applyFont="1" applyAlignment="1">
      <alignment vertical="top" wrapText="1"/>
    </xf>
    <xf numFmtId="0" fontId="6" fillId="2" borderId="0" xfId="0" applyFont="1" applyFill="1"/>
    <xf numFmtId="0" fontId="6" fillId="2" borderId="0" xfId="0" applyFont="1" applyFill="1" applyAlignment="1">
      <alignment horizontal="left" vertical="center"/>
    </xf>
    <xf numFmtId="0" fontId="8" fillId="2" borderId="0" xfId="0" applyFont="1" applyFill="1" applyAlignment="1">
      <alignment horizontal="left" vertical="center"/>
    </xf>
    <xf numFmtId="0" fontId="6" fillId="2" borderId="0" xfId="0" applyFont="1" applyFill="1" applyAlignment="1">
      <alignment horizontal="left" vertical="center" wrapText="1"/>
    </xf>
    <xf numFmtId="0" fontId="13" fillId="2" borderId="0" xfId="0" applyFont="1" applyFill="1" applyAlignment="1">
      <alignment horizontal="left" vertical="center"/>
    </xf>
    <xf numFmtId="0" fontId="6" fillId="2" borderId="0" xfId="0" applyFont="1" applyFill="1" applyAlignment="1">
      <alignment horizontal="left"/>
    </xf>
    <xf numFmtId="0" fontId="0" fillId="2" borderId="0" xfId="0" applyFill="1" applyAlignment="1">
      <alignment horizontal="left" vertical="center"/>
    </xf>
    <xf numFmtId="0" fontId="2" fillId="2" borderId="0" xfId="0" applyFont="1" applyFill="1"/>
    <xf numFmtId="164" fontId="8" fillId="2" borderId="0" xfId="0" applyNumberFormat="1" applyFont="1" applyFill="1" applyAlignment="1">
      <alignment horizontal="right" vertical="top"/>
    </xf>
    <xf numFmtId="0" fontId="6" fillId="2" borderId="0" xfId="0" applyFont="1" applyFill="1" applyAlignment="1">
      <alignment horizontal="right" vertical="center"/>
    </xf>
    <xf numFmtId="0" fontId="6" fillId="2" borderId="0" xfId="0" applyFont="1" applyFill="1" applyAlignment="1">
      <alignment horizontal="right"/>
    </xf>
    <xf numFmtId="0" fontId="5" fillId="5" borderId="0" xfId="0" applyFont="1" applyFill="1" applyAlignment="1">
      <alignment horizontal="center" vertical="center"/>
    </xf>
    <xf numFmtId="0" fontId="5" fillId="5" borderId="0" xfId="0" applyFont="1" applyFill="1" applyAlignment="1">
      <alignment horizontal="left" vertical="center"/>
    </xf>
    <xf numFmtId="0" fontId="6" fillId="5" borderId="0" xfId="0" applyFont="1" applyFill="1"/>
    <xf numFmtId="164" fontId="8" fillId="5" borderId="0" xfId="0" applyNumberFormat="1" applyFont="1" applyFill="1" applyAlignment="1">
      <alignment vertical="top" wrapText="1"/>
    </xf>
    <xf numFmtId="164" fontId="9" fillId="5" borderId="0" xfId="0" applyNumberFormat="1" applyFont="1" applyFill="1" applyAlignment="1">
      <alignment vertical="top" wrapText="1"/>
    </xf>
    <xf numFmtId="164" fontId="9" fillId="6" borderId="0" xfId="0" applyNumberFormat="1" applyFont="1" applyFill="1" applyAlignment="1">
      <alignment vertical="top" wrapText="1"/>
    </xf>
    <xf numFmtId="0" fontId="6" fillId="5" borderId="0" xfId="0" applyFont="1" applyFill="1" applyAlignment="1">
      <alignment horizontal="left" vertical="center"/>
    </xf>
    <xf numFmtId="0" fontId="6" fillId="5" borderId="0" xfId="0" applyFont="1" applyFill="1" applyAlignment="1">
      <alignment horizontal="center"/>
    </xf>
    <xf numFmtId="0" fontId="8" fillId="5" borderId="0" xfId="0" applyFont="1" applyFill="1" applyAlignment="1">
      <alignment horizontal="left" vertical="center"/>
    </xf>
    <xf numFmtId="0" fontId="6" fillId="5" borderId="0" xfId="0" applyFont="1" applyFill="1" applyAlignment="1">
      <alignment horizontal="left" vertical="center" wrapText="1"/>
    </xf>
    <xf numFmtId="0" fontId="5" fillId="5" borderId="0" xfId="1" applyFont="1" applyFill="1" applyAlignment="1">
      <alignment horizontal="center" vertical="center"/>
    </xf>
    <xf numFmtId="0" fontId="1" fillId="5" borderId="0" xfId="0" applyFont="1" applyFill="1" applyAlignment="1">
      <alignment horizontal="left" vertical="center"/>
    </xf>
    <xf numFmtId="0" fontId="0" fillId="5" borderId="0" xfId="0" applyFill="1" applyAlignment="1">
      <alignment horizontal="left" vertical="center"/>
    </xf>
    <xf numFmtId="0" fontId="3" fillId="5" borderId="0" xfId="0" applyFont="1" applyFill="1" applyAlignment="1">
      <alignment horizontal="left" vertical="center"/>
    </xf>
    <xf numFmtId="0" fontId="0" fillId="5" borderId="0" xfId="0" applyFill="1" applyAlignment="1">
      <alignment horizontal="left" vertical="center" wrapText="1"/>
    </xf>
    <xf numFmtId="0" fontId="0" fillId="5" borderId="0" xfId="0" applyFill="1"/>
    <xf numFmtId="0" fontId="2" fillId="5" borderId="0" xfId="0" applyFont="1" applyFill="1"/>
    <xf numFmtId="0" fontId="12" fillId="2" borderId="0" xfId="0" applyFont="1" applyFill="1" applyAlignment="1">
      <alignment horizontal="right" vertical="center"/>
    </xf>
    <xf numFmtId="0" fontId="13" fillId="2" borderId="0" xfId="0" applyFont="1" applyFill="1" applyAlignment="1">
      <alignment horizontal="right" vertical="center"/>
    </xf>
    <xf numFmtId="0" fontId="5" fillId="3" borderId="0" xfId="0" applyFont="1" applyFill="1" applyAlignment="1">
      <alignment horizontal="center" vertical="center"/>
    </xf>
    <xf numFmtId="0" fontId="13" fillId="0" borderId="0" xfId="0" applyFont="1" applyAlignment="1">
      <alignment horizontal="right" vertical="center"/>
    </xf>
    <xf numFmtId="164" fontId="9" fillId="0" borderId="0" xfId="0" applyNumberFormat="1" applyFont="1" applyAlignment="1">
      <alignment horizontal="left" vertical="center"/>
    </xf>
    <xf numFmtId="164" fontId="6" fillId="0" borderId="0" xfId="0" applyNumberFormat="1" applyFont="1" applyAlignment="1">
      <alignment horizontal="right"/>
    </xf>
    <xf numFmtId="0" fontId="5" fillId="3" borderId="0" xfId="0" applyFont="1" applyFill="1" applyAlignment="1">
      <alignment horizontal="left" vertical="center"/>
    </xf>
    <xf numFmtId="0" fontId="5" fillId="3" borderId="0" xfId="0" applyFont="1" applyFill="1" applyAlignment="1">
      <alignment horizontal="center"/>
    </xf>
    <xf numFmtId="0" fontId="5" fillId="3" borderId="0" xfId="0" applyFont="1" applyFill="1" applyAlignment="1">
      <alignment horizontal="left" vertical="center" wrapText="1"/>
    </xf>
    <xf numFmtId="0" fontId="5" fillId="3" borderId="0" xfId="0" applyFont="1" applyFill="1" applyAlignment="1">
      <alignment horizontal="left" wrapText="1"/>
    </xf>
    <xf numFmtId="0" fontId="5" fillId="3" borderId="0" xfId="0" applyFont="1" applyFill="1" applyAlignment="1">
      <alignment horizontal="right" vertical="center"/>
    </xf>
    <xf numFmtId="0" fontId="5" fillId="3" borderId="0" xfId="1" applyFont="1" applyFill="1" applyAlignment="1">
      <alignment horizontal="center" vertical="center"/>
    </xf>
    <xf numFmtId="0" fontId="12" fillId="3" borderId="0" xfId="0" applyFont="1" applyFill="1" applyAlignment="1">
      <alignment horizontal="center" vertical="center"/>
    </xf>
    <xf numFmtId="0" fontId="12" fillId="3" borderId="0" xfId="0" applyFont="1" applyFill="1" applyAlignment="1">
      <alignment horizontal="right" vertical="center"/>
    </xf>
    <xf numFmtId="0" fontId="12" fillId="3" borderId="0" xfId="0" applyFont="1" applyFill="1" applyAlignment="1">
      <alignment horizontal="left" vertical="center" wrapText="1"/>
    </xf>
    <xf numFmtId="0" fontId="6" fillId="0" borderId="0" xfId="0" applyFont="1" applyAlignment="1">
      <alignment horizontal="center" vertical="top"/>
    </xf>
    <xf numFmtId="0" fontId="6" fillId="0" borderId="0" xfId="0" applyFont="1" applyAlignment="1">
      <alignment horizontal="left" vertical="top"/>
    </xf>
    <xf numFmtId="0" fontId="6" fillId="0" borderId="0" xfId="0" applyFont="1" applyAlignment="1">
      <alignment vertical="top" wrapText="1"/>
    </xf>
    <xf numFmtId="0" fontId="8" fillId="8" borderId="0" xfId="0" applyFont="1" applyFill="1" applyAlignment="1">
      <alignment vertical="top"/>
    </xf>
    <xf numFmtId="0" fontId="8" fillId="5" borderId="0" xfId="0" applyFont="1" applyFill="1" applyAlignment="1">
      <alignment horizontal="center" vertical="top"/>
    </xf>
    <xf numFmtId="0" fontId="6" fillId="5" borderId="0" xfId="0" applyFont="1" applyFill="1" applyAlignment="1">
      <alignment vertical="top" wrapText="1"/>
    </xf>
    <xf numFmtId="0" fontId="0" fillId="7" borderId="0" xfId="0" applyFill="1"/>
    <xf numFmtId="0" fontId="8" fillId="9" borderId="0" xfId="0" applyFont="1" applyFill="1"/>
    <xf numFmtId="0" fontId="1" fillId="2" borderId="0" xfId="0" applyFont="1" applyFill="1" applyAlignment="1">
      <alignment horizontal="center" vertical="center"/>
    </xf>
    <xf numFmtId="0" fontId="5" fillId="3" borderId="0" xfId="0" applyFont="1" applyFill="1" applyAlignment="1">
      <alignment horizontal="center" vertical="top" wrapText="1"/>
    </xf>
    <xf numFmtId="164" fontId="13" fillId="0" borderId="0" xfId="0" applyNumberFormat="1" applyFont="1" applyAlignment="1">
      <alignment horizontal="right" vertical="center"/>
    </xf>
    <xf numFmtId="2" fontId="6" fillId="0" borderId="0" xfId="0" applyNumberFormat="1" applyFont="1" applyAlignment="1">
      <alignment horizontal="right" vertical="center"/>
    </xf>
    <xf numFmtId="4" fontId="13" fillId="2" borderId="0" xfId="0" applyNumberFormat="1" applyFont="1" applyFill="1" applyAlignment="1">
      <alignment horizontal="right" vertical="center"/>
    </xf>
    <xf numFmtId="4" fontId="6" fillId="0" borderId="0" xfId="0" applyNumberFormat="1" applyFont="1" applyAlignment="1">
      <alignment horizontal="right" vertical="center"/>
    </xf>
    <xf numFmtId="2" fontId="6" fillId="0" borderId="0" xfId="0" applyNumberFormat="1" applyFont="1" applyAlignment="1">
      <alignment horizontal="right"/>
    </xf>
    <xf numFmtId="4" fontId="6" fillId="0" borderId="0" xfId="0" applyNumberFormat="1" applyFont="1"/>
    <xf numFmtId="4" fontId="6" fillId="0" borderId="0" xfId="0" applyNumberFormat="1" applyFont="1" applyAlignment="1">
      <alignment horizontal="left" vertical="center"/>
    </xf>
    <xf numFmtId="4" fontId="5" fillId="3" borderId="0" xfId="0" applyNumberFormat="1" applyFont="1" applyFill="1" applyAlignment="1">
      <alignment horizontal="center" vertical="center"/>
    </xf>
    <xf numFmtId="4" fontId="8" fillId="0" borderId="0" xfId="0" applyNumberFormat="1" applyFont="1" applyAlignment="1">
      <alignment horizontal="right" vertical="top"/>
    </xf>
    <xf numFmtId="4" fontId="8" fillId="0" borderId="0" xfId="0" applyNumberFormat="1" applyFont="1" applyAlignment="1">
      <alignment horizontal="right" vertical="top" wrapText="1"/>
    </xf>
    <xf numFmtId="4" fontId="9" fillId="0" borderId="0" xfId="0" applyNumberFormat="1" applyFont="1" applyAlignment="1">
      <alignment horizontal="right" vertical="top" wrapText="1"/>
    </xf>
    <xf numFmtId="4" fontId="6" fillId="0" borderId="0" xfId="0" applyNumberFormat="1" applyFont="1" applyAlignment="1">
      <alignment horizontal="right"/>
    </xf>
    <xf numFmtId="165" fontId="6" fillId="0" borderId="0" xfId="0" applyNumberFormat="1" applyFont="1" applyAlignment="1">
      <alignment horizontal="right"/>
    </xf>
    <xf numFmtId="165" fontId="5" fillId="3" borderId="0" xfId="0" applyNumberFormat="1" applyFont="1" applyFill="1" applyAlignment="1">
      <alignment horizontal="center" vertical="center"/>
    </xf>
    <xf numFmtId="4" fontId="5" fillId="3" borderId="0" xfId="0" applyNumberFormat="1" applyFont="1" applyFill="1" applyAlignment="1">
      <alignment horizontal="right" vertical="center"/>
    </xf>
    <xf numFmtId="165" fontId="5" fillId="3" borderId="0" xfId="0" applyNumberFormat="1" applyFont="1" applyFill="1" applyAlignment="1">
      <alignment horizontal="right" vertical="center"/>
    </xf>
    <xf numFmtId="165" fontId="6" fillId="0" borderId="0" xfId="0" applyNumberFormat="1" applyFont="1" applyAlignment="1">
      <alignment horizontal="right" vertical="center"/>
    </xf>
    <xf numFmtId="165" fontId="9" fillId="0" borderId="0" xfId="0" applyNumberFormat="1" applyFont="1" applyAlignment="1">
      <alignment vertical="top" wrapText="1"/>
    </xf>
    <xf numFmtId="165" fontId="9" fillId="0" borderId="0" xfId="0" applyNumberFormat="1" applyFont="1" applyAlignment="1">
      <alignment horizontal="right" vertical="top" wrapText="1"/>
    </xf>
    <xf numFmtId="165" fontId="6" fillId="0" borderId="0" xfId="0" applyNumberFormat="1" applyFont="1"/>
    <xf numFmtId="165" fontId="6" fillId="0" borderId="0" xfId="0" applyNumberFormat="1" applyFont="1" applyAlignment="1">
      <alignment horizontal="left" vertical="center"/>
    </xf>
    <xf numFmtId="165" fontId="8" fillId="0" borderId="0" xfId="0" applyNumberFormat="1" applyFont="1" applyAlignment="1">
      <alignment vertical="top" wrapText="1"/>
    </xf>
    <xf numFmtId="165" fontId="8" fillId="0" borderId="0" xfId="0" applyNumberFormat="1" applyFont="1" applyAlignment="1">
      <alignment horizontal="right" vertical="top" wrapText="1"/>
    </xf>
    <xf numFmtId="4" fontId="5" fillId="2" borderId="0" xfId="0" applyNumberFormat="1" applyFont="1" applyFill="1" applyAlignment="1">
      <alignment horizontal="center" vertical="center"/>
    </xf>
    <xf numFmtId="4" fontId="6" fillId="2" borderId="0" xfId="0" applyNumberFormat="1" applyFont="1" applyFill="1" applyAlignment="1">
      <alignment horizontal="right" vertical="center"/>
    </xf>
    <xf numFmtId="165" fontId="8" fillId="0" borderId="0" xfId="0" applyNumberFormat="1" applyFont="1" applyAlignment="1">
      <alignment horizontal="right"/>
    </xf>
    <xf numFmtId="0" fontId="5" fillId="3" borderId="0" xfId="0" applyFont="1" applyFill="1" applyAlignment="1">
      <alignment horizontal="center" vertical="center" wrapText="1"/>
    </xf>
    <xf numFmtId="4" fontId="9" fillId="0" borderId="0" xfId="0" applyNumberFormat="1" applyFont="1" applyAlignment="1">
      <alignment horizontal="left" vertical="center"/>
    </xf>
    <xf numFmtId="4" fontId="0" fillId="0" borderId="0" xfId="0" applyNumberFormat="1" applyAlignment="1">
      <alignment horizontal="left" vertical="center"/>
    </xf>
    <xf numFmtId="165" fontId="9" fillId="0" borderId="0" xfId="0" applyNumberFormat="1" applyFont="1" applyAlignment="1">
      <alignment horizontal="right" vertical="center"/>
    </xf>
    <xf numFmtId="165" fontId="0" fillId="0" borderId="0" xfId="0" applyNumberFormat="1" applyAlignment="1">
      <alignment horizontal="right" vertical="center"/>
    </xf>
    <xf numFmtId="165" fontId="5" fillId="2" borderId="0" xfId="0" applyNumberFormat="1" applyFont="1" applyFill="1" applyAlignment="1">
      <alignment horizontal="center" vertical="center"/>
    </xf>
    <xf numFmtId="4" fontId="6" fillId="0" borderId="0" xfId="0" applyNumberFormat="1" applyFont="1" applyAlignment="1">
      <alignment horizontal="left"/>
    </xf>
    <xf numFmtId="165" fontId="5" fillId="3" borderId="0" xfId="0" applyNumberFormat="1" applyFont="1" applyFill="1" applyAlignment="1">
      <alignment horizontal="center"/>
    </xf>
    <xf numFmtId="165" fontId="6" fillId="0" borderId="0" xfId="0" applyNumberFormat="1" applyFont="1" applyAlignment="1">
      <alignment horizontal="left"/>
    </xf>
    <xf numFmtId="165" fontId="8" fillId="0" borderId="0" xfId="0" applyNumberFormat="1" applyFont="1" applyAlignment="1">
      <alignment horizontal="right" vertical="top"/>
    </xf>
    <xf numFmtId="0" fontId="0" fillId="5" borderId="0" xfId="0" applyFill="1" applyAlignment="1">
      <alignment vertical="center"/>
    </xf>
    <xf numFmtId="0" fontId="6" fillId="5" borderId="0" xfId="0" applyFont="1" applyFill="1" applyAlignment="1">
      <alignment vertical="center"/>
    </xf>
    <xf numFmtId="165" fontId="6" fillId="0" borderId="0" xfId="0" applyNumberFormat="1" applyFont="1" applyAlignment="1">
      <alignment horizontal="left" vertical="center" wrapText="1"/>
    </xf>
    <xf numFmtId="165" fontId="8" fillId="0" borderId="0" xfId="0" applyNumberFormat="1" applyFont="1" applyAlignment="1">
      <alignment horizontal="left" vertical="center"/>
    </xf>
    <xf numFmtId="165" fontId="9" fillId="0" borderId="0" xfId="0" applyNumberFormat="1" applyFont="1"/>
    <xf numFmtId="165" fontId="0" fillId="0" borderId="0" xfId="0" applyNumberFormat="1" applyAlignment="1">
      <alignment horizontal="left" vertical="center"/>
    </xf>
    <xf numFmtId="0" fontId="8" fillId="0" borderId="0" xfId="0" applyFont="1" applyAlignment="1">
      <alignment horizontal="left"/>
    </xf>
    <xf numFmtId="165" fontId="5" fillId="4" borderId="0" xfId="0" applyNumberFormat="1" applyFont="1" applyFill="1" applyAlignment="1">
      <alignment horizontal="right" vertical="center"/>
    </xf>
    <xf numFmtId="165" fontId="6" fillId="4" borderId="0" xfId="0" applyNumberFormat="1" applyFont="1" applyFill="1" applyAlignment="1">
      <alignment horizontal="right" vertical="center"/>
    </xf>
    <xf numFmtId="0" fontId="16" fillId="0" borderId="0" xfId="0" applyFont="1" applyAlignment="1">
      <alignment vertical="center"/>
    </xf>
    <xf numFmtId="0" fontId="14" fillId="5" borderId="0" xfId="0" applyFont="1" applyFill="1" applyAlignment="1">
      <alignment horizontal="left" vertical="top" wrapText="1"/>
    </xf>
    <xf numFmtId="0" fontId="8" fillId="0" borderId="0" xfId="0" applyFont="1" applyAlignment="1">
      <alignment vertical="top" wrapText="1"/>
    </xf>
    <xf numFmtId="0" fontId="6" fillId="7" borderId="0" xfId="0" applyFont="1" applyFill="1" applyAlignment="1">
      <alignment vertical="center"/>
    </xf>
    <xf numFmtId="0" fontId="6" fillId="5" borderId="0" xfId="0" applyFont="1" applyFill="1" applyAlignment="1">
      <alignment horizontal="left" vertical="top" wrapText="1"/>
    </xf>
    <xf numFmtId="0" fontId="0" fillId="7" borderId="0" xfId="0" applyFill="1" applyAlignment="1">
      <alignment horizontal="center" vertical="center"/>
    </xf>
    <xf numFmtId="0" fontId="6" fillId="4" borderId="0" xfId="0" applyFont="1" applyFill="1" applyAlignment="1">
      <alignment horizontal="center" vertical="center"/>
    </xf>
    <xf numFmtId="0" fontId="5" fillId="2" borderId="0" xfId="0" applyFont="1" applyFill="1" applyAlignment="1">
      <alignment vertical="center"/>
    </xf>
    <xf numFmtId="0" fontId="1" fillId="5" borderId="0" xfId="0" applyFont="1" applyFill="1" applyAlignment="1">
      <alignment horizontal="center" vertical="center"/>
    </xf>
    <xf numFmtId="0" fontId="0" fillId="5" borderId="0" xfId="0" applyFill="1" applyAlignment="1">
      <alignment horizontal="center" vertical="center"/>
    </xf>
    <xf numFmtId="0" fontId="10" fillId="0" borderId="0" xfId="0" applyFont="1" applyAlignment="1">
      <alignment horizontal="right" vertical="top"/>
    </xf>
    <xf numFmtId="4" fontId="8" fillId="0" borderId="0" xfId="0" applyNumberFormat="1" applyFont="1" applyAlignment="1">
      <alignment horizontal="right" vertical="center"/>
    </xf>
    <xf numFmtId="0" fontId="6" fillId="7" borderId="0" xfId="0" applyFont="1" applyFill="1" applyAlignment="1">
      <alignment horizontal="center" vertical="center"/>
    </xf>
    <xf numFmtId="4" fontId="5" fillId="4" borderId="0" xfId="0" applyNumberFormat="1" applyFont="1" applyFill="1" applyAlignment="1">
      <alignment horizontal="right" vertical="center"/>
    </xf>
    <xf numFmtId="0" fontId="9" fillId="0" borderId="0" xfId="0" applyFont="1" applyAlignment="1">
      <alignment horizontal="center" vertical="center"/>
    </xf>
    <xf numFmtId="4" fontId="5" fillId="4" borderId="0" xfId="0" applyNumberFormat="1" applyFont="1" applyFill="1" applyAlignment="1">
      <alignment horizontal="center" vertical="center"/>
    </xf>
    <xf numFmtId="4" fontId="9" fillId="0" borderId="0" xfId="0" applyNumberFormat="1" applyFont="1" applyAlignment="1">
      <alignment vertical="top" wrapText="1"/>
    </xf>
    <xf numFmtId="0" fontId="9" fillId="0" borderId="0" xfId="0" applyFont="1" applyAlignment="1">
      <alignment horizontal="left"/>
    </xf>
    <xf numFmtId="164" fontId="8" fillId="0" borderId="0" xfId="0" applyNumberFormat="1" applyFont="1" applyAlignment="1">
      <alignment horizontal="center" vertical="center"/>
    </xf>
    <xf numFmtId="0" fontId="6" fillId="10" borderId="0" xfId="0" applyFont="1" applyFill="1" applyAlignment="1">
      <alignment horizontal="center" vertical="center"/>
    </xf>
    <xf numFmtId="164" fontId="8" fillId="7" borderId="0" xfId="0" applyNumberFormat="1" applyFont="1" applyFill="1" applyAlignment="1">
      <alignment vertical="center"/>
    </xf>
    <xf numFmtId="0" fontId="6" fillId="0" borderId="0" xfId="0" applyFont="1" applyAlignment="1">
      <alignment horizontal="right" vertical="center" wrapText="1"/>
    </xf>
    <xf numFmtId="0" fontId="18" fillId="0" borderId="0" xfId="0" applyFont="1" applyAlignment="1">
      <alignment horizontal="left" vertical="center"/>
    </xf>
    <xf numFmtId="4" fontId="8" fillId="0" borderId="0" xfId="0" applyNumberFormat="1" applyFont="1" applyAlignment="1">
      <alignment horizontal="right" wrapText="1"/>
    </xf>
    <xf numFmtId="4" fontId="8" fillId="0" borderId="0" xfId="0" applyNumberFormat="1" applyFont="1" applyAlignment="1">
      <alignment horizontal="right"/>
    </xf>
    <xf numFmtId="164" fontId="6" fillId="0" borderId="0" xfId="0" applyNumberFormat="1" applyFont="1" applyAlignment="1">
      <alignment horizontal="left" vertical="center"/>
    </xf>
    <xf numFmtId="4" fontId="9" fillId="0" borderId="0" xfId="0" applyNumberFormat="1" applyFont="1" applyAlignment="1">
      <alignment horizontal="right" vertical="top"/>
    </xf>
    <xf numFmtId="0" fontId="9" fillId="0" borderId="0" xfId="0" applyFont="1" applyAlignment="1">
      <alignment horizontal="right" vertical="top"/>
    </xf>
    <xf numFmtId="165" fontId="9" fillId="0" borderId="0" xfId="0" applyNumberFormat="1" applyFont="1" applyAlignment="1">
      <alignment horizontal="right" vertical="top"/>
    </xf>
    <xf numFmtId="0" fontId="9" fillId="10" borderId="0" xfId="0" applyFont="1" applyFill="1"/>
    <xf numFmtId="4" fontId="9" fillId="0" borderId="0" xfId="0" applyNumberFormat="1" applyFont="1"/>
    <xf numFmtId="3" fontId="8" fillId="0" borderId="0" xfId="0" applyNumberFormat="1" applyFont="1" applyAlignment="1">
      <alignment horizontal="right"/>
    </xf>
    <xf numFmtId="4" fontId="13" fillId="0" borderId="0" xfId="0" applyNumberFormat="1" applyFont="1" applyAlignment="1">
      <alignment horizontal="left" vertical="center" wrapText="1"/>
    </xf>
    <xf numFmtId="0" fontId="19" fillId="0" borderId="0" xfId="0" applyFont="1"/>
    <xf numFmtId="0" fontId="21" fillId="0" borderId="0" xfId="0" applyFont="1" applyAlignment="1">
      <alignment horizontal="left"/>
    </xf>
    <xf numFmtId="0" fontId="20" fillId="0" borderId="0" xfId="0" applyFont="1" applyAlignment="1">
      <alignment horizontal="center"/>
    </xf>
    <xf numFmtId="0" fontId="20" fillId="0" borderId="0" xfId="0" applyFont="1"/>
    <xf numFmtId="4" fontId="20" fillId="0" borderId="0" xfId="0" applyNumberFormat="1" applyFont="1"/>
    <xf numFmtId="165" fontId="20" fillId="0" borderId="0" xfId="0" applyNumberFormat="1" applyFont="1"/>
    <xf numFmtId="166" fontId="20" fillId="0" borderId="0" xfId="0" applyNumberFormat="1" applyFont="1"/>
    <xf numFmtId="0" fontId="21" fillId="0" borderId="0" xfId="0" applyFont="1" applyAlignment="1">
      <alignment horizontal="right"/>
    </xf>
    <xf numFmtId="0" fontId="20" fillId="0" borderId="0" xfId="0" applyFont="1" applyAlignment="1">
      <alignment horizontal="center" vertical="center"/>
    </xf>
    <xf numFmtId="164" fontId="21" fillId="0" borderId="0" xfId="0" applyNumberFormat="1" applyFont="1" applyAlignment="1">
      <alignment vertical="top" wrapText="1"/>
    </xf>
    <xf numFmtId="164" fontId="21" fillId="0" borderId="0" xfId="0" applyNumberFormat="1" applyFont="1" applyAlignment="1">
      <alignment horizontal="center" vertical="top" wrapText="1"/>
    </xf>
    <xf numFmtId="0" fontId="20" fillId="0" borderId="0" xfId="0" applyFont="1" applyAlignment="1">
      <alignment horizontal="left" vertical="center"/>
    </xf>
    <xf numFmtId="4" fontId="20" fillId="0" borderId="0" xfId="0" applyNumberFormat="1" applyFont="1" applyAlignment="1">
      <alignment horizontal="left" vertical="center"/>
    </xf>
    <xf numFmtId="165" fontId="21" fillId="0" borderId="0" xfId="0" applyNumberFormat="1" applyFont="1" applyAlignment="1">
      <alignment vertical="top" wrapText="1"/>
    </xf>
    <xf numFmtId="0" fontId="20" fillId="2" borderId="0" xfId="0" applyFont="1" applyFill="1" applyAlignment="1">
      <alignment horizontal="left" vertical="center"/>
    </xf>
    <xf numFmtId="0" fontId="20" fillId="2" borderId="0" xfId="0" applyFont="1" applyFill="1"/>
    <xf numFmtId="0" fontId="21" fillId="0" borderId="0" xfId="0" applyFont="1" applyAlignment="1">
      <alignment vertical="center"/>
    </xf>
    <xf numFmtId="0" fontId="21" fillId="0" borderId="0" xfId="0" applyFont="1" applyAlignment="1">
      <alignment horizontal="left" vertical="center"/>
    </xf>
    <xf numFmtId="164" fontId="20" fillId="0" borderId="0" xfId="0" applyNumberFormat="1" applyFont="1" applyAlignment="1">
      <alignment horizontal="right" vertical="center"/>
    </xf>
    <xf numFmtId="0" fontId="20" fillId="0" borderId="0" xfId="0" applyFont="1" applyAlignment="1">
      <alignment horizontal="left"/>
    </xf>
    <xf numFmtId="0" fontId="21" fillId="0" borderId="0" xfId="0" applyFont="1"/>
    <xf numFmtId="44" fontId="8" fillId="0" borderId="0" xfId="2" applyFont="1" applyAlignment="1">
      <alignment horizontal="right"/>
    </xf>
    <xf numFmtId="44" fontId="6" fillId="0" borderId="0" xfId="2" applyFont="1"/>
    <xf numFmtId="0" fontId="6" fillId="0" borderId="0" xfId="0" applyFont="1" applyAlignment="1">
      <alignment vertical="center" wrapText="1"/>
    </xf>
    <xf numFmtId="2" fontId="20" fillId="0" borderId="0" xfId="0" applyNumberFormat="1" applyFont="1" applyAlignment="1">
      <alignment horizontal="right" vertical="center"/>
    </xf>
    <xf numFmtId="164" fontId="20" fillId="0" borderId="0" xfId="0" applyNumberFormat="1" applyFont="1" applyAlignment="1">
      <alignment horizontal="center" vertical="center"/>
    </xf>
    <xf numFmtId="4" fontId="20" fillId="2" borderId="0" xfId="0" applyNumberFormat="1" applyFont="1" applyFill="1" applyAlignment="1">
      <alignment horizontal="left" vertical="center"/>
    </xf>
    <xf numFmtId="164" fontId="20" fillId="0" borderId="0" xfId="0" applyNumberFormat="1" applyFont="1" applyAlignment="1">
      <alignment horizontal="left" vertical="center"/>
    </xf>
    <xf numFmtId="164" fontId="6" fillId="0" borderId="0" xfId="0" applyNumberFormat="1" applyFont="1" applyAlignment="1">
      <alignment horizontal="right" vertical="center"/>
    </xf>
    <xf numFmtId="164" fontId="20" fillId="2" borderId="0" xfId="0" applyNumberFormat="1" applyFont="1" applyFill="1" applyAlignment="1">
      <alignment horizontal="left" vertical="center"/>
    </xf>
    <xf numFmtId="167" fontId="6" fillId="0" borderId="0" xfId="3" applyNumberFormat="1" applyFont="1" applyAlignment="1">
      <alignment horizontal="center" vertical="center"/>
    </xf>
    <xf numFmtId="0" fontId="20" fillId="0" borderId="0" xfId="0" applyFont="1" applyAlignment="1">
      <alignment vertical="top"/>
    </xf>
    <xf numFmtId="0" fontId="20" fillId="0" borderId="0" xfId="0" applyFont="1" applyAlignment="1">
      <alignment vertical="center"/>
    </xf>
    <xf numFmtId="164" fontId="22" fillId="0" borderId="0" xfId="0" applyNumberFormat="1" applyFont="1" applyAlignment="1">
      <alignment vertical="top" wrapText="1"/>
    </xf>
    <xf numFmtId="164" fontId="22" fillId="0" borderId="0" xfId="0" applyNumberFormat="1" applyFont="1" applyAlignment="1">
      <alignment horizontal="left" vertical="top" wrapText="1"/>
    </xf>
    <xf numFmtId="4" fontId="22" fillId="0" borderId="0" xfId="0" applyNumberFormat="1" applyFont="1" applyAlignment="1">
      <alignment vertical="top" wrapText="1"/>
    </xf>
    <xf numFmtId="165" fontId="22" fillId="0" borderId="0" xfId="0" applyNumberFormat="1" applyFont="1" applyAlignment="1">
      <alignment vertical="top" wrapText="1"/>
    </xf>
    <xf numFmtId="167" fontId="6" fillId="0" borderId="0" xfId="3" applyNumberFormat="1" applyFont="1" applyAlignment="1">
      <alignment horizontal="left" vertical="center"/>
    </xf>
    <xf numFmtId="167" fontId="6" fillId="0" borderId="0" xfId="3" applyNumberFormat="1" applyFont="1" applyAlignment="1">
      <alignment vertical="top"/>
    </xf>
    <xf numFmtId="167" fontId="6" fillId="0" borderId="0" xfId="3" applyNumberFormat="1" applyFont="1" applyAlignment="1">
      <alignment vertical="top" wrapText="1"/>
    </xf>
    <xf numFmtId="167" fontId="20" fillId="0" borderId="0" xfId="3" applyNumberFormat="1" applyFont="1" applyAlignment="1">
      <alignment horizontal="left" vertical="center"/>
    </xf>
    <xf numFmtId="167" fontId="9" fillId="0" borderId="0" xfId="3" applyNumberFormat="1" applyFont="1" applyFill="1" applyAlignment="1">
      <alignment vertical="top" wrapText="1"/>
    </xf>
    <xf numFmtId="167" fontId="9" fillId="0" borderId="0" xfId="3" applyNumberFormat="1" applyFont="1" applyAlignment="1">
      <alignment horizontal="left" vertical="top" wrapText="1"/>
    </xf>
    <xf numFmtId="167" fontId="9" fillId="0" borderId="0" xfId="3" applyNumberFormat="1" applyFont="1" applyAlignment="1">
      <alignment vertical="top" wrapText="1"/>
    </xf>
    <xf numFmtId="168" fontId="22" fillId="0" borderId="0" xfId="0" applyNumberFormat="1" applyFont="1" applyAlignment="1">
      <alignment vertical="top" wrapText="1"/>
    </xf>
    <xf numFmtId="168" fontId="22" fillId="0" borderId="0" xfId="0" applyNumberFormat="1" applyFont="1" applyAlignment="1">
      <alignment horizontal="left" vertical="top" wrapText="1"/>
    </xf>
    <xf numFmtId="169" fontId="6" fillId="0" borderId="0" xfId="2" applyNumberFormat="1" applyFont="1" applyAlignment="1">
      <alignment horizontal="left" vertical="center"/>
    </xf>
    <xf numFmtId="0" fontId="8" fillId="0" borderId="1" xfId="0" applyFont="1" applyBorder="1"/>
    <xf numFmtId="0" fontId="8" fillId="0" borderId="2" xfId="0" applyFont="1" applyBorder="1"/>
    <xf numFmtId="0" fontId="8" fillId="0" borderId="3" xfId="0" applyFont="1" applyBorder="1"/>
    <xf numFmtId="0" fontId="8" fillId="11" borderId="2" xfId="0" applyFont="1" applyFill="1" applyBorder="1"/>
    <xf numFmtId="0" fontId="8" fillId="0" borderId="5" xfId="0" applyFont="1" applyBorder="1"/>
    <xf numFmtId="0" fontId="8" fillId="11" borderId="5" xfId="0" applyFont="1" applyFill="1" applyBorder="1"/>
    <xf numFmtId="0" fontId="8" fillId="0" borderId="6" xfId="0" applyFont="1" applyBorder="1"/>
    <xf numFmtId="0" fontId="23" fillId="11" borderId="5" xfId="0" applyFont="1" applyFill="1" applyBorder="1"/>
    <xf numFmtId="0" fontId="17" fillId="11" borderId="2" xfId="0" applyFont="1" applyFill="1" applyBorder="1"/>
    <xf numFmtId="0" fontId="17" fillId="0" borderId="5" xfId="0" applyFont="1" applyBorder="1"/>
    <xf numFmtId="0" fontId="17" fillId="11" borderId="5" xfId="0" applyFont="1" applyFill="1" applyBorder="1"/>
    <xf numFmtId="0" fontId="8" fillId="11" borderId="4" xfId="0" applyFont="1" applyFill="1" applyBorder="1"/>
    <xf numFmtId="0" fontId="21" fillId="0" borderId="1" xfId="0" applyFont="1" applyBorder="1"/>
    <xf numFmtId="0" fontId="21" fillId="0" borderId="2" xfId="0" applyFont="1" applyBorder="1"/>
    <xf numFmtId="0" fontId="21" fillId="0" borderId="3" xfId="0" applyFont="1" applyBorder="1"/>
    <xf numFmtId="0" fontId="21" fillId="0" borderId="2" xfId="0" applyFont="1" applyBorder="1" applyAlignment="1">
      <alignment wrapText="1"/>
    </xf>
    <xf numFmtId="0" fontId="21" fillId="0" borderId="5" xfId="0" applyFont="1" applyBorder="1"/>
    <xf numFmtId="0" fontId="21" fillId="0" borderId="5" xfId="0" applyFont="1" applyBorder="1" applyAlignment="1">
      <alignment wrapText="1"/>
    </xf>
    <xf numFmtId="0" fontId="21" fillId="0" borderId="6" xfId="0" applyFont="1" applyBorder="1"/>
    <xf numFmtId="0" fontId="8" fillId="0" borderId="6" xfId="0" applyFont="1" applyBorder="1" applyAlignment="1">
      <alignment wrapText="1"/>
    </xf>
    <xf numFmtId="0" fontId="8" fillId="0" borderId="5" xfId="0" applyFont="1" applyBorder="1" applyAlignment="1">
      <alignment wrapText="1"/>
    </xf>
    <xf numFmtId="0" fontId="21" fillId="0" borderId="7" xfId="0" applyFont="1" applyBorder="1"/>
    <xf numFmtId="0" fontId="21" fillId="0" borderId="3" xfId="0" applyFont="1" applyBorder="1" applyAlignment="1">
      <alignment wrapText="1"/>
    </xf>
    <xf numFmtId="0" fontId="21" fillId="0" borderId="6" xfId="0" applyFont="1" applyBorder="1" applyAlignment="1">
      <alignment wrapText="1"/>
    </xf>
    <xf numFmtId="0" fontId="21" fillId="0" borderId="8" xfId="0" applyFont="1" applyBorder="1"/>
    <xf numFmtId="0" fontId="21" fillId="0" borderId="9" xfId="0" applyFont="1" applyBorder="1"/>
    <xf numFmtId="0" fontId="8" fillId="11" borderId="1" xfId="0" applyFont="1" applyFill="1" applyBorder="1"/>
    <xf numFmtId="0" fontId="8" fillId="12" borderId="5" xfId="0" applyFont="1" applyFill="1" applyBorder="1"/>
    <xf numFmtId="0" fontId="17" fillId="12" borderId="5" xfId="0" applyFont="1" applyFill="1" applyBorder="1"/>
    <xf numFmtId="0" fontId="24" fillId="11" borderId="2" xfId="0" applyFont="1" applyFill="1" applyBorder="1"/>
    <xf numFmtId="0" fontId="24" fillId="11" borderId="5" xfId="0" applyFont="1" applyFill="1" applyBorder="1"/>
    <xf numFmtId="0" fontId="24" fillId="11" borderId="10" xfId="0" applyFont="1" applyFill="1" applyBorder="1"/>
    <xf numFmtId="0" fontId="8" fillId="0" borderId="11" xfId="0" applyFont="1" applyBorder="1"/>
    <xf numFmtId="0" fontId="25" fillId="11" borderId="0" xfId="0" applyFont="1" applyFill="1"/>
    <xf numFmtId="0" fontId="8" fillId="11" borderId="6" xfId="0" applyFont="1" applyFill="1" applyBorder="1"/>
    <xf numFmtId="3" fontId="6" fillId="0" borderId="0" xfId="0" applyNumberFormat="1" applyFont="1" applyAlignment="1">
      <alignment horizontal="left" indent="1"/>
    </xf>
    <xf numFmtId="3" fontId="6" fillId="0" borderId="0" xfId="0" applyNumberFormat="1" applyFont="1" applyAlignment="1">
      <alignment horizontal="left" vertical="center" indent="1"/>
    </xf>
    <xf numFmtId="164" fontId="6" fillId="0" borderId="0" xfId="0" applyNumberFormat="1" applyFont="1" applyAlignment="1">
      <alignment horizontal="center" vertical="center"/>
    </xf>
    <xf numFmtId="167" fontId="5" fillId="4" borderId="0" xfId="3" applyNumberFormat="1" applyFont="1" applyFill="1" applyAlignment="1">
      <alignment horizontal="center" vertical="center"/>
    </xf>
    <xf numFmtId="167" fontId="6" fillId="0" borderId="0" xfId="3" applyNumberFormat="1" applyFont="1"/>
    <xf numFmtId="166" fontId="6" fillId="0" borderId="0" xfId="4" applyNumberFormat="1" applyFont="1"/>
    <xf numFmtId="0" fontId="21" fillId="0" borderId="0" xfId="0" applyFont="1" applyAlignment="1">
      <alignment horizontal="center"/>
    </xf>
    <xf numFmtId="4" fontId="21" fillId="0" borderId="0" xfId="2" applyNumberFormat="1" applyFont="1" applyAlignment="1">
      <alignment horizontal="right"/>
    </xf>
    <xf numFmtId="0" fontId="26" fillId="0" borderId="0" xfId="0" applyFont="1" applyAlignment="1">
      <alignment horizontal="right" vertical="top"/>
    </xf>
    <xf numFmtId="44" fontId="21" fillId="0" borderId="0" xfId="2" applyFont="1" applyAlignment="1">
      <alignment horizontal="right"/>
    </xf>
    <xf numFmtId="1" fontId="21" fillId="0" borderId="0" xfId="0" applyNumberFormat="1" applyFont="1" applyAlignment="1">
      <alignment horizontal="right"/>
    </xf>
    <xf numFmtId="2" fontId="6" fillId="0" borderId="0" xfId="0" applyNumberFormat="1" applyFont="1"/>
    <xf numFmtId="2" fontId="20" fillId="0" borderId="0" xfId="0" applyNumberFormat="1" applyFont="1" applyAlignment="1">
      <alignment vertical="center"/>
    </xf>
    <xf numFmtId="4" fontId="21" fillId="0" borderId="0" xfId="0" applyNumberFormat="1" applyFont="1" applyAlignment="1">
      <alignment horizontal="right"/>
    </xf>
  </cellXfs>
  <cellStyles count="5">
    <cellStyle name="Millares" xfId="3" builtinId="3"/>
    <cellStyle name="Moneda" xfId="2" builtinId="4"/>
    <cellStyle name="Normal" xfId="0" builtinId="0"/>
    <cellStyle name="Porcentaje" xfId="4" builtinId="5"/>
    <cellStyle name="常规 2" xfId="1" xr:uid="{00000000-0005-0000-0000-000004000000}"/>
  </cellStyles>
  <dxfs count="545">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font>
        <b val="0"/>
        <i val="0"/>
        <strike val="0"/>
        <condense val="0"/>
        <extend val="0"/>
        <outline val="0"/>
        <shadow val="0"/>
        <u val="none"/>
        <vertAlign val="baseline"/>
        <sz val="12"/>
        <color theme="1"/>
        <name val="Times New Roman"/>
        <scheme val="none"/>
      </font>
    </dxf>
    <dxf>
      <font>
        <b val="0"/>
        <i val="0"/>
        <strike val="0"/>
        <condense val="0"/>
        <extend val="0"/>
        <outline val="0"/>
        <shadow val="0"/>
        <u val="none"/>
        <vertAlign val="baseline"/>
        <sz val="12"/>
        <color theme="1"/>
        <name val="Times New Roman"/>
        <scheme val="none"/>
      </font>
    </dxf>
    <dxf>
      <font>
        <b val="0"/>
        <i val="0"/>
        <strike val="0"/>
        <condense val="0"/>
        <extend val="0"/>
        <outline val="0"/>
        <shadow val="0"/>
        <u val="none"/>
        <vertAlign val="baseline"/>
        <sz val="12"/>
        <color theme="1"/>
        <name val="Times New Roman"/>
        <scheme val="none"/>
      </font>
    </dxf>
    <dxf>
      <font>
        <b val="0"/>
        <i val="0"/>
        <strike val="0"/>
        <condense val="0"/>
        <extend val="0"/>
        <outline val="0"/>
        <shadow val="0"/>
        <u val="none"/>
        <vertAlign val="baseline"/>
        <sz val="12"/>
        <color theme="1"/>
        <name val="Times New Roman"/>
        <scheme val="none"/>
      </font>
      <alignment horizontal="left" vertical="bottom"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left" vertical="bottom"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left" vertical="bottom" textRotation="0" wrapText="0" indent="0" justifyLastLine="0" shrinkToFit="0" readingOrder="0"/>
    </dxf>
    <dxf>
      <font>
        <b val="0"/>
        <i val="0"/>
        <strike val="0"/>
        <condense val="0"/>
        <extend val="0"/>
        <outline val="0"/>
        <shadow val="0"/>
        <u val="none"/>
        <vertAlign val="baseline"/>
        <sz val="12"/>
        <color rgb="FF000000"/>
        <name val="Times New Roman"/>
        <scheme val="none"/>
      </font>
      <alignment horizontal="center" vertical="top"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center" vertical="bottom"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center" vertical="bottom" textRotation="0" wrapText="0" indent="0" justifyLastLine="0" shrinkToFit="0" readingOrder="0"/>
    </dxf>
    <dxf>
      <font>
        <b/>
        <i val="0"/>
        <strike val="0"/>
        <condense val="0"/>
        <extend val="0"/>
        <outline val="0"/>
        <shadow val="0"/>
        <u val="none"/>
        <vertAlign val="baseline"/>
        <sz val="12"/>
        <color theme="1"/>
        <name val="Times New Roman"/>
        <scheme val="none"/>
      </font>
      <fill>
        <patternFill patternType="solid">
          <fgColor indexed="64"/>
          <bgColor theme="0" tint="-0.14999847407452621"/>
        </patternFill>
      </fill>
      <alignment horizontal="center" vertical="center" textRotation="0" wrapText="0" indent="0" justifyLastLine="0" shrinkToFit="0" readingOrder="0"/>
    </dxf>
    <dxf>
      <font>
        <name val="Times New Roman"/>
        <scheme val="none"/>
      </font>
      <fill>
        <patternFill patternType="solid">
          <fgColor indexed="64"/>
          <bgColor theme="2"/>
        </patternFill>
      </fill>
      <alignment horizontal="left" vertical="top" textRotation="0" wrapText="1" indent="0" justifyLastLine="0" shrinkToFit="0" readingOrder="0"/>
    </dxf>
    <dxf>
      <font>
        <b val="0"/>
        <i val="0"/>
        <strike val="0"/>
        <condense val="0"/>
        <extend val="0"/>
        <outline val="0"/>
        <shadow val="0"/>
        <u val="none"/>
        <vertAlign val="baseline"/>
        <sz val="12"/>
        <color theme="1"/>
        <name val="Calibri"/>
        <scheme val="minor"/>
      </font>
      <fill>
        <patternFill patternType="solid">
          <fgColor indexed="64"/>
          <bgColor theme="2"/>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Calibri"/>
        <scheme val="minor"/>
      </font>
      <fill>
        <patternFill patternType="solid">
          <fgColor indexed="64"/>
          <bgColor theme="2"/>
        </patternFill>
      </fill>
      <alignment horizontal="left" vertical="center" textRotation="0" wrapText="0" indent="0" justifyLastLine="0" shrinkToFit="0" readingOrder="0"/>
    </dxf>
    <dxf>
      <font>
        <b val="0"/>
        <i val="0"/>
        <strike val="0"/>
        <condense val="0"/>
        <extend val="0"/>
        <outline val="0"/>
        <shadow val="0"/>
        <u val="none"/>
        <vertAlign val="baseline"/>
        <sz val="12"/>
        <color rgb="FF000000"/>
        <name val="Calibri"/>
        <scheme val="minor"/>
      </font>
      <fill>
        <patternFill patternType="solid">
          <fgColor indexed="64"/>
          <bgColor theme="2"/>
        </patternFill>
      </fill>
      <alignment horizontal="left" vertical="center" textRotation="0" wrapText="0" indent="0" justifyLastLine="0" shrinkToFit="0" readingOrder="0"/>
    </dxf>
    <dxf>
      <font>
        <b val="0"/>
        <i val="0"/>
        <strike val="0"/>
        <condense val="0"/>
        <extend val="0"/>
        <outline val="0"/>
        <shadow val="0"/>
        <u val="none"/>
        <vertAlign val="baseline"/>
        <sz val="12"/>
        <color theme="1"/>
        <name val="Calibri"/>
        <scheme val="minor"/>
      </font>
      <fill>
        <patternFill patternType="solid">
          <fgColor indexed="64"/>
          <bgColor theme="2"/>
        </patternFill>
      </fill>
      <alignment horizontal="left" vertical="center" textRotation="0" wrapText="0" indent="0" justifyLastLine="0" shrinkToFit="0" readingOrder="0"/>
    </dxf>
    <dxf>
      <font>
        <b val="0"/>
        <i val="0"/>
        <strike val="0"/>
        <condense val="0"/>
        <extend val="0"/>
        <outline val="0"/>
        <shadow val="0"/>
        <u val="none"/>
        <vertAlign val="baseline"/>
        <sz val="12"/>
        <color theme="1"/>
        <name val="Calibri"/>
        <scheme val="minor"/>
      </font>
      <fill>
        <patternFill patternType="solid">
          <fgColor indexed="64"/>
          <bgColor theme="2"/>
        </patternFill>
      </fill>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indexed="64"/>
          <bgColor theme="2"/>
        </patternFill>
      </fill>
    </dxf>
    <dxf>
      <font>
        <b val="0"/>
        <i val="0"/>
        <strike val="0"/>
        <condense val="0"/>
        <extend val="0"/>
        <outline val="0"/>
        <shadow val="0"/>
        <u val="none"/>
        <vertAlign val="baseline"/>
        <sz val="12"/>
        <color theme="1"/>
        <name val="Times New Roman"/>
        <scheme val="none"/>
      </font>
      <fill>
        <patternFill patternType="solid">
          <fgColor indexed="64"/>
          <bgColor theme="2"/>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Calibri"/>
        <scheme val="minor"/>
      </font>
      <fill>
        <patternFill patternType="solid">
          <fgColor indexed="64"/>
          <bgColor theme="2"/>
        </patternFill>
      </fill>
      <alignment horizontal="left" vertical="center" textRotation="0" wrapText="0" indent="0" justifyLastLine="0" shrinkToFit="0" readingOrder="0"/>
    </dxf>
    <dxf>
      <font>
        <b val="0"/>
        <i val="0"/>
        <strike val="0"/>
        <condense val="0"/>
        <extend val="0"/>
        <outline val="0"/>
        <shadow val="0"/>
        <u val="none"/>
        <vertAlign val="baseline"/>
        <sz val="12"/>
        <color theme="1"/>
        <name val="Calibri"/>
        <scheme val="minor"/>
      </font>
      <fill>
        <patternFill patternType="solid">
          <fgColor indexed="64"/>
          <bgColor theme="2"/>
        </patternFill>
      </fill>
      <alignment horizontal="left" vertical="center" textRotation="0" wrapText="0" indent="0" justifyLastLine="0" shrinkToFit="0" readingOrder="0"/>
    </dxf>
    <dxf>
      <fill>
        <patternFill patternType="solid">
          <fgColor indexed="64"/>
          <bgColor theme="2"/>
        </patternFill>
      </fill>
    </dxf>
    <dxf>
      <font>
        <b/>
        <i val="0"/>
        <strike val="0"/>
        <condense val="0"/>
        <extend val="0"/>
        <outline val="0"/>
        <shadow val="0"/>
        <u val="none"/>
        <vertAlign val="baseline"/>
        <sz val="12"/>
        <color theme="1"/>
        <name val="Times New Roman"/>
        <scheme val="none"/>
      </font>
      <fill>
        <patternFill patternType="solid">
          <fgColor indexed="64"/>
          <bgColor theme="2"/>
        </patternFill>
      </fill>
      <alignment horizontal="center" vertical="center" textRotation="0" wrapText="0" indent="0" justifyLastLine="0" shrinkToFit="0" readingOrder="0"/>
    </dxf>
    <dxf>
      <font>
        <name val="Times New Roman"/>
        <scheme val="none"/>
      </font>
      <fill>
        <patternFill patternType="solid">
          <fgColor indexed="64"/>
          <bgColor theme="2"/>
        </patternFill>
      </fill>
      <alignment horizontal="general" vertical="top" textRotation="0" wrapText="1" indent="0" justifyLastLine="0" shrinkToFit="0" readingOrder="0"/>
    </dxf>
    <dxf>
      <fill>
        <patternFill patternType="solid">
          <fgColor indexed="64"/>
          <bgColor theme="2"/>
        </patternFill>
      </fill>
      <alignment horizontal="left" vertical="center" textRotation="0" wrapText="0" indent="0" justifyLastLine="0" shrinkToFit="0" readingOrder="0"/>
    </dxf>
    <dxf>
      <font>
        <b val="0"/>
        <i val="0"/>
        <strike val="0"/>
        <condense val="0"/>
        <extend val="0"/>
        <outline val="0"/>
        <shadow val="0"/>
        <u val="none"/>
        <vertAlign val="baseline"/>
        <sz val="12"/>
        <color theme="1"/>
        <name val="Calibri"/>
        <scheme val="minor"/>
      </font>
      <fill>
        <patternFill patternType="solid">
          <fgColor indexed="64"/>
          <bgColor theme="2"/>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Calibri"/>
        <scheme val="minor"/>
      </font>
      <fill>
        <patternFill patternType="solid">
          <fgColor indexed="64"/>
          <bgColor theme="2"/>
        </patternFill>
      </fill>
      <alignment horizontal="left" vertical="center" textRotation="0" wrapText="0" indent="0" justifyLastLine="0" shrinkToFit="0" readingOrder="0"/>
    </dxf>
    <dxf>
      <font>
        <b val="0"/>
        <i val="0"/>
        <strike val="0"/>
        <condense val="0"/>
        <extend val="0"/>
        <outline val="0"/>
        <shadow val="0"/>
        <u val="none"/>
        <vertAlign val="baseline"/>
        <sz val="12"/>
        <color rgb="FF000000"/>
        <name val="Calibri"/>
        <scheme val="minor"/>
      </font>
      <fill>
        <patternFill patternType="solid">
          <fgColor indexed="64"/>
          <bgColor theme="2"/>
        </patternFill>
      </fill>
      <alignment horizontal="left" vertical="center" textRotation="0" wrapText="0" indent="0" justifyLastLine="0" shrinkToFit="0" readingOrder="0"/>
    </dxf>
    <dxf>
      <font>
        <b val="0"/>
        <i val="0"/>
        <strike val="0"/>
        <condense val="0"/>
        <extend val="0"/>
        <outline val="0"/>
        <shadow val="0"/>
        <u val="none"/>
        <vertAlign val="baseline"/>
        <sz val="12"/>
        <color rgb="FF000000"/>
        <name val="Calibri"/>
        <scheme val="minor"/>
      </font>
      <fill>
        <patternFill patternType="solid">
          <fgColor indexed="64"/>
          <bgColor theme="2"/>
        </patternFill>
      </fill>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indexed="64"/>
          <bgColor theme="2"/>
        </patternFill>
      </fill>
    </dxf>
    <dxf>
      <font>
        <b val="0"/>
        <i val="0"/>
        <strike val="0"/>
        <condense val="0"/>
        <extend val="0"/>
        <outline val="0"/>
        <shadow val="0"/>
        <u val="none"/>
        <vertAlign val="baseline"/>
        <sz val="12"/>
        <color theme="1"/>
        <name val="Times New Roman"/>
        <scheme val="none"/>
      </font>
      <fill>
        <patternFill patternType="solid">
          <fgColor indexed="64"/>
          <bgColor theme="2"/>
        </patternFill>
      </fill>
    </dxf>
    <dxf>
      <font>
        <b val="0"/>
        <i val="0"/>
        <strike val="0"/>
        <condense val="0"/>
        <extend val="0"/>
        <outline val="0"/>
        <shadow val="0"/>
        <u val="none"/>
        <vertAlign val="baseline"/>
        <sz val="12"/>
        <color theme="1"/>
        <name val="Calibri"/>
        <scheme val="minor"/>
      </font>
      <fill>
        <patternFill patternType="solid">
          <fgColor indexed="64"/>
          <bgColor theme="2"/>
        </patternFill>
      </fill>
      <alignment horizontal="left" vertical="center" textRotation="0" wrapText="0" indent="0" justifyLastLine="0" shrinkToFit="0" readingOrder="0"/>
    </dxf>
    <dxf>
      <font>
        <b val="0"/>
        <i val="0"/>
        <strike val="0"/>
        <condense val="0"/>
        <extend val="0"/>
        <outline val="0"/>
        <shadow val="0"/>
        <u val="none"/>
        <vertAlign val="baseline"/>
        <sz val="12"/>
        <color theme="1"/>
        <name val="Calibri"/>
        <scheme val="minor"/>
      </font>
      <fill>
        <patternFill patternType="solid">
          <fgColor indexed="64"/>
          <bgColor theme="2"/>
        </patternFill>
      </fill>
      <alignment horizontal="left" vertical="center" textRotation="0" wrapText="0" indent="0" justifyLastLine="0" shrinkToFit="0" readingOrder="0"/>
    </dxf>
    <dxf>
      <fill>
        <patternFill patternType="solid">
          <fgColor indexed="64"/>
          <bgColor theme="2"/>
        </patternFill>
      </fill>
      <alignment horizontal="left" vertical="center" textRotation="0" wrapText="0" indent="0" justifyLastLine="0" shrinkToFit="0" readingOrder="0"/>
    </dxf>
    <dxf>
      <font>
        <b/>
        <i val="0"/>
        <strike val="0"/>
        <condense val="0"/>
        <extend val="0"/>
        <outline val="0"/>
        <shadow val="0"/>
        <u val="none"/>
        <vertAlign val="baseline"/>
        <sz val="12"/>
        <color theme="1"/>
        <name val="Times New Roman"/>
        <scheme val="none"/>
      </font>
      <fill>
        <patternFill patternType="solid">
          <fgColor indexed="64"/>
          <bgColor theme="2"/>
        </patternFill>
      </fill>
      <alignment horizontal="center" vertical="center" textRotation="0" wrapText="0" indent="0" justifyLastLine="0" shrinkToFit="0" readingOrder="0"/>
    </dxf>
    <dxf>
      <font>
        <name val="Times New Roman"/>
        <scheme val="none"/>
      </font>
      <fill>
        <patternFill patternType="solid">
          <fgColor indexed="64"/>
          <bgColor theme="2"/>
        </patternFill>
      </fill>
      <alignment horizontal="general" vertical="top" textRotation="0" wrapText="1" indent="0" justifyLastLine="0" shrinkToFit="0" readingOrder="0"/>
    </dxf>
    <dxf>
      <fill>
        <patternFill patternType="solid">
          <fgColor indexed="64"/>
          <bgColor theme="2"/>
        </patternFill>
      </fill>
      <alignment vertical="center" textRotation="0" indent="0" justifyLastLine="0" shrinkToFit="0" readingOrder="0"/>
    </dxf>
    <dxf>
      <fill>
        <patternFill patternType="solid">
          <fgColor indexed="64"/>
          <bgColor theme="2"/>
        </patternFill>
      </fill>
      <alignment vertical="center" textRotation="0" indent="0" justifyLastLine="0" shrinkToFit="0" readingOrder="0"/>
    </dxf>
    <dxf>
      <fill>
        <patternFill patternType="solid">
          <fgColor indexed="64"/>
          <bgColor theme="2"/>
        </patternFill>
      </fill>
      <alignment vertical="center" textRotation="0" indent="0" justifyLastLine="0" shrinkToFit="0" readingOrder="0"/>
    </dxf>
    <dxf>
      <fill>
        <patternFill patternType="solid">
          <fgColor indexed="64"/>
          <bgColor theme="2"/>
        </patternFill>
      </fill>
      <alignment vertical="center" textRotation="0" indent="0" justifyLastLine="0" shrinkToFit="0" readingOrder="0"/>
    </dxf>
    <dxf>
      <fill>
        <patternFill patternType="solid">
          <fgColor indexed="64"/>
          <bgColor theme="2"/>
        </patternFill>
      </fill>
      <alignment vertical="center" textRotation="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indexed="64"/>
          <bgColor theme="2"/>
        </patternFill>
      </fill>
      <alignment vertical="center" textRotation="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indexed="64"/>
          <bgColor theme="2"/>
        </patternFill>
      </fill>
      <alignment vertical="center" textRotation="0" indent="0" justifyLastLine="0" shrinkToFit="0" readingOrder="0"/>
    </dxf>
    <dxf>
      <fill>
        <patternFill patternType="solid">
          <fgColor indexed="64"/>
          <bgColor theme="2"/>
        </patternFill>
      </fill>
      <alignment vertical="center" textRotation="0" indent="0" justifyLastLine="0" shrinkToFit="0" readingOrder="0"/>
    </dxf>
    <dxf>
      <fill>
        <patternFill patternType="solid">
          <fgColor indexed="64"/>
          <bgColor theme="2"/>
        </patternFill>
      </fill>
      <alignment vertical="center" textRotation="0" indent="0" justifyLastLine="0" shrinkToFit="0" readingOrder="0"/>
    </dxf>
    <dxf>
      <fill>
        <patternFill patternType="solid">
          <fgColor indexed="64"/>
          <bgColor theme="2"/>
        </patternFill>
      </fill>
      <alignment vertical="center" textRotation="0" indent="0" justifyLastLine="0" shrinkToFit="0" readingOrder="0"/>
    </dxf>
    <dxf>
      <font>
        <b/>
        <i val="0"/>
        <strike val="0"/>
        <condense val="0"/>
        <extend val="0"/>
        <outline val="0"/>
        <shadow val="0"/>
        <u val="none"/>
        <vertAlign val="baseline"/>
        <sz val="12"/>
        <color theme="1"/>
        <name val="Times New Roman"/>
        <scheme val="none"/>
      </font>
      <fill>
        <patternFill patternType="solid">
          <fgColor indexed="64"/>
          <bgColor theme="2"/>
        </patternFill>
      </fill>
      <alignment horizontal="center" vertical="center" textRotation="0" wrapText="0" indent="0" justifyLastLine="0" shrinkToFit="0" readingOrder="0"/>
    </dxf>
    <dxf>
      <font>
        <name val="Times New Roman"/>
        <scheme val="none"/>
      </font>
      <fill>
        <patternFill patternType="solid">
          <fgColor indexed="64"/>
          <bgColor theme="2"/>
        </patternFill>
      </fill>
      <alignment horizontal="general" vertical="top" textRotation="0" wrapText="1" indent="0" justifyLastLine="0" shrinkToFit="0" readingOrder="0"/>
    </dxf>
    <dxf>
      <font>
        <b val="0"/>
        <i val="0"/>
        <strike val="0"/>
        <condense val="0"/>
        <extend val="0"/>
        <outline val="0"/>
        <shadow val="0"/>
        <u val="none"/>
        <vertAlign val="baseline"/>
        <sz val="12"/>
        <color theme="1"/>
        <name val="Calibri"/>
        <scheme val="minor"/>
      </font>
      <fill>
        <patternFill patternType="solid">
          <fgColor indexed="64"/>
          <bgColor theme="2"/>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Calibri"/>
        <scheme val="minor"/>
      </font>
      <fill>
        <patternFill patternType="solid">
          <fgColor indexed="64"/>
          <bgColor theme="2"/>
        </patternFill>
      </fill>
      <alignment horizontal="left" vertical="center" textRotation="0" wrapText="0" indent="0" justifyLastLine="0" shrinkToFit="0" readingOrder="0"/>
    </dxf>
    <dxf>
      <font>
        <b val="0"/>
        <i val="0"/>
        <strike val="0"/>
        <condense val="0"/>
        <extend val="0"/>
        <outline val="0"/>
        <shadow val="0"/>
        <u val="none"/>
        <vertAlign val="baseline"/>
        <sz val="12"/>
        <color rgb="FF000000"/>
        <name val="Calibri"/>
        <scheme val="minor"/>
      </font>
      <fill>
        <patternFill patternType="solid">
          <fgColor indexed="64"/>
          <bgColor theme="2"/>
        </patternFill>
      </fill>
      <alignment horizontal="left" vertical="center" textRotation="0" wrapText="0" indent="0" justifyLastLine="0" shrinkToFit="0" readingOrder="0"/>
    </dxf>
    <dxf>
      <font>
        <b val="0"/>
        <i val="0"/>
        <strike val="0"/>
        <condense val="0"/>
        <extend val="0"/>
        <outline val="0"/>
        <shadow val="0"/>
        <u val="none"/>
        <vertAlign val="baseline"/>
        <sz val="12"/>
        <color rgb="FF000000"/>
        <name val="Calibri"/>
        <scheme val="minor"/>
      </font>
      <fill>
        <patternFill patternType="solid">
          <fgColor indexed="64"/>
          <bgColor theme="2"/>
        </patternFill>
      </fill>
      <alignment horizontal="left" vertical="center" textRotation="0" wrapText="0" indent="0" justifyLastLine="0" shrinkToFit="0" readingOrder="0"/>
    </dxf>
    <dxf>
      <font>
        <b val="0"/>
        <i val="0"/>
        <strike val="0"/>
        <condense val="0"/>
        <extend val="0"/>
        <outline val="0"/>
        <shadow val="0"/>
        <u val="none"/>
        <vertAlign val="baseline"/>
        <sz val="12"/>
        <color rgb="FF000000"/>
        <name val="Calibri"/>
        <scheme val="minor"/>
      </font>
      <fill>
        <patternFill patternType="solid">
          <fgColor indexed="64"/>
          <bgColor theme="2"/>
        </patternFill>
      </fill>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indexed="64"/>
          <bgColor theme="2"/>
        </patternFill>
      </fill>
    </dxf>
    <dxf>
      <font>
        <b val="0"/>
        <i val="0"/>
        <strike val="0"/>
        <condense val="0"/>
        <extend val="0"/>
        <outline val="0"/>
        <shadow val="0"/>
        <u val="none"/>
        <vertAlign val="baseline"/>
        <sz val="12"/>
        <color theme="1"/>
        <name val="Times New Roman"/>
        <scheme val="none"/>
      </font>
      <fill>
        <patternFill patternType="solid">
          <fgColor indexed="64"/>
          <bgColor theme="2"/>
        </patternFill>
      </fill>
    </dxf>
    <dxf>
      <font>
        <b val="0"/>
        <i val="0"/>
        <strike val="0"/>
        <condense val="0"/>
        <extend val="0"/>
        <outline val="0"/>
        <shadow val="0"/>
        <u val="none"/>
        <vertAlign val="baseline"/>
        <sz val="12"/>
        <color theme="1"/>
        <name val="Calibri"/>
        <scheme val="minor"/>
      </font>
      <fill>
        <patternFill patternType="solid">
          <fgColor indexed="64"/>
          <bgColor theme="2"/>
        </patternFill>
      </fill>
      <alignment horizontal="left" vertical="center" textRotation="0" wrapText="0" indent="0" justifyLastLine="0" shrinkToFit="0" readingOrder="0"/>
    </dxf>
    <dxf>
      <font>
        <b val="0"/>
        <i val="0"/>
        <strike val="0"/>
        <condense val="0"/>
        <extend val="0"/>
        <outline val="0"/>
        <shadow val="0"/>
        <u val="none"/>
        <vertAlign val="baseline"/>
        <sz val="12"/>
        <color theme="1"/>
        <name val="Calibri"/>
        <scheme val="minor"/>
      </font>
      <fill>
        <patternFill patternType="solid">
          <fgColor indexed="64"/>
          <bgColor theme="2"/>
        </patternFill>
      </fill>
      <alignment horizontal="left" vertical="center" textRotation="0" wrapText="0" indent="0" justifyLastLine="0" shrinkToFit="0" readingOrder="0"/>
    </dxf>
    <dxf>
      <font>
        <b/>
        <i val="0"/>
        <strike val="0"/>
        <condense val="0"/>
        <extend val="0"/>
        <outline val="0"/>
        <shadow val="0"/>
        <u val="none"/>
        <vertAlign val="baseline"/>
        <sz val="12"/>
        <color theme="1"/>
        <name val="Times New Roman"/>
        <scheme val="none"/>
      </font>
      <fill>
        <patternFill patternType="solid">
          <fgColor indexed="64"/>
          <bgColor theme="2"/>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indexed="64"/>
          <bgColor theme="0" tint="-0.14999847407452621"/>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indexed="64"/>
          <bgColor theme="0" tint="-0.14999847407452621"/>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indexed="64"/>
          <bgColor theme="0" tint="-0.14999847407452621"/>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Times New Roman"/>
        <scheme val="none"/>
      </font>
      <numFmt numFmtId="165"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Times New Roman"/>
        <scheme val="none"/>
      </font>
      <numFmt numFmtId="4"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center" vertical="bottom" textRotation="0" wrapText="0" indent="0" justifyLastLine="0" shrinkToFit="0" readingOrder="0"/>
    </dxf>
    <dxf>
      <font>
        <b/>
        <i val="0"/>
        <strike val="0"/>
        <condense val="0"/>
        <extend val="0"/>
        <outline val="0"/>
        <shadow val="0"/>
        <u val="none"/>
        <vertAlign val="baseline"/>
        <sz val="12"/>
        <color theme="1"/>
        <name val="Times New Roman"/>
        <scheme val="none"/>
      </font>
      <fill>
        <patternFill patternType="solid">
          <fgColor indexed="64"/>
          <bgColor theme="0" tint="-0.14999847407452621"/>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general" vertical="bottom" textRotation="0" wrapText="0" indent="0" justifyLastLine="0" shrinkToFit="0" readingOrder="0"/>
    </dxf>
    <dxf>
      <font>
        <b val="0"/>
        <i val="0"/>
        <strike val="0"/>
        <condense val="0"/>
        <extend val="0"/>
        <outline val="0"/>
        <shadow val="0"/>
        <u val="none"/>
        <vertAlign val="baseline"/>
        <sz val="12"/>
        <color theme="1"/>
        <name val="Times New Roman"/>
        <scheme val="none"/>
      </font>
      <numFmt numFmtId="165" formatCode="#,##0.0"/>
      <alignment horizontal="left" vertical="bottom"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left" vertical="bottom" textRotation="0" wrapText="0" indent="0" justifyLastLine="0" shrinkToFit="0" readingOrder="0"/>
    </dxf>
    <dxf>
      <font>
        <b val="0"/>
        <i val="0"/>
        <strike val="0"/>
        <condense val="0"/>
        <extend val="0"/>
        <outline val="0"/>
        <shadow val="0"/>
        <u val="none"/>
        <vertAlign val="baseline"/>
        <sz val="12"/>
        <color theme="1"/>
        <name val="Times New Roman"/>
        <scheme val="none"/>
      </font>
      <numFmt numFmtId="4" formatCode="#,##0.00"/>
      <alignment horizontal="left" vertical="bottom" textRotation="0" wrapText="0" indent="0" justifyLastLine="0" shrinkToFit="0" readingOrder="0"/>
    </dxf>
    <dxf>
      <font>
        <b val="0"/>
        <i val="0"/>
        <strike val="0"/>
        <condense val="0"/>
        <extend val="0"/>
        <outline val="0"/>
        <shadow val="0"/>
        <u val="none"/>
        <vertAlign val="baseline"/>
        <sz val="12"/>
        <color theme="1"/>
        <name val="Times New Roman"/>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general" vertical="bottom"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left" vertical="bottom"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left" vertical="bottom"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center" vertical="bottom"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center" vertical="bottom"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left" vertical="bottom" textRotation="0" wrapText="0" indent="0" justifyLastLine="0" shrinkToFit="0" readingOrder="0"/>
    </dxf>
    <dxf>
      <font>
        <b/>
        <i val="0"/>
        <strike val="0"/>
        <condense val="0"/>
        <extend val="0"/>
        <outline val="0"/>
        <shadow val="0"/>
        <u val="none"/>
        <vertAlign val="baseline"/>
        <sz val="12"/>
        <color theme="1"/>
        <name val="Times New Roman"/>
        <scheme val="none"/>
      </font>
      <fill>
        <patternFill patternType="solid">
          <fgColor indexed="64"/>
          <bgColor theme="0" tint="-0.14999847407452621"/>
        </patternFill>
      </fill>
      <alignment horizontal="center" vertical="center" textRotation="0" wrapText="0" indent="0" justifyLastLine="0" shrinkToFit="0" readingOrder="0"/>
    </dxf>
    <dxf>
      <font>
        <b val="0"/>
        <i val="0"/>
        <strike val="0"/>
        <condense val="0"/>
        <extend val="0"/>
        <outline val="0"/>
        <shadow val="0"/>
        <u val="none"/>
        <vertAlign val="baseline"/>
        <sz val="12"/>
        <color rgb="FF000000"/>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rgb="FF000000"/>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indexed="64"/>
          <bgColor theme="0" tint="-0.14999847407452621"/>
        </patternFill>
      </fill>
      <alignment horizontal="righ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indexed="64"/>
          <bgColor theme="0" tint="-0.14999847407452621"/>
        </patternFill>
      </fill>
      <alignment horizontal="righ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indexed="64"/>
          <bgColor theme="0" tint="-0.14999847407452621"/>
        </patternFill>
      </fill>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indexed="64"/>
          <bgColor theme="0" tint="-0.14999847407452621"/>
        </patternFill>
      </fill>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indexed="64"/>
          <bgColor theme="0" tint="-0.14999847407452621"/>
        </patternFill>
      </fill>
    </dxf>
    <dxf>
      <font>
        <b val="0"/>
        <i val="0"/>
        <strike val="0"/>
        <condense val="0"/>
        <extend val="0"/>
        <outline val="0"/>
        <shadow val="0"/>
        <u val="none"/>
        <vertAlign val="baseline"/>
        <sz val="12"/>
        <color theme="1"/>
        <name val="Times New Roman"/>
        <scheme val="none"/>
      </font>
      <fill>
        <patternFill patternType="solid">
          <fgColor indexed="64"/>
          <bgColor theme="0" tint="-0.14999847407452621"/>
        </patternFill>
      </fill>
    </dxf>
    <dxf>
      <font>
        <b val="0"/>
        <i val="0"/>
        <strike val="0"/>
        <condense val="0"/>
        <extend val="0"/>
        <outline val="0"/>
        <shadow val="0"/>
        <u val="none"/>
        <vertAlign val="baseline"/>
        <sz val="12"/>
        <color theme="1"/>
        <name val="Times New Roman"/>
        <scheme val="none"/>
      </font>
      <fill>
        <patternFill patternType="solid">
          <fgColor indexed="64"/>
          <bgColor theme="0" tint="-0.14999847407452621"/>
        </patternFill>
      </fill>
    </dxf>
    <dxf>
      <font>
        <b val="0"/>
        <i val="0"/>
        <strike val="0"/>
        <condense val="0"/>
        <extend val="0"/>
        <outline val="0"/>
        <shadow val="0"/>
        <u val="none"/>
        <vertAlign val="baseline"/>
        <sz val="12"/>
        <color theme="1"/>
        <name val="Times New Roman"/>
        <scheme val="none"/>
      </font>
      <fill>
        <patternFill patternType="solid">
          <fgColor indexed="64"/>
          <bgColor theme="0" tint="-0.14999847407452621"/>
        </patternFill>
      </fill>
    </dxf>
    <dxf>
      <font>
        <b val="0"/>
        <i val="0"/>
        <strike val="0"/>
        <condense val="0"/>
        <extend val="0"/>
        <outline val="0"/>
        <shadow val="0"/>
        <u val="none"/>
        <vertAlign val="baseline"/>
        <sz val="12"/>
        <color theme="1"/>
        <name val="Times New Roman"/>
        <scheme val="none"/>
      </font>
      <fill>
        <patternFill patternType="solid">
          <fgColor indexed="64"/>
          <bgColor theme="0" tint="-0.14999847407452621"/>
        </patternFill>
      </fill>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indexed="64"/>
          <bgColor theme="0" tint="-0.14999847407452621"/>
        </patternFill>
      </fill>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indexed="64"/>
          <bgColor theme="0" tint="-0.14999847407452621"/>
        </patternFill>
      </fill>
    </dxf>
    <dxf>
      <font>
        <b val="0"/>
        <i val="0"/>
        <strike val="0"/>
        <condense val="0"/>
        <extend val="0"/>
        <outline val="0"/>
        <shadow val="0"/>
        <u val="none"/>
        <vertAlign val="baseline"/>
        <sz val="12"/>
        <color theme="1"/>
        <name val="Times New Roman"/>
        <scheme val="none"/>
      </font>
      <fill>
        <patternFill patternType="solid">
          <fgColor indexed="64"/>
          <bgColor theme="0" tint="-0.14999847407452621"/>
        </patternFill>
      </fill>
    </dxf>
    <dxf>
      <font>
        <b val="0"/>
        <i val="0"/>
        <strike val="0"/>
        <condense val="0"/>
        <extend val="0"/>
        <outline val="0"/>
        <shadow val="0"/>
        <u val="none"/>
        <vertAlign val="baseline"/>
        <sz val="12"/>
        <color theme="1"/>
        <name val="Times New Roman"/>
        <scheme val="none"/>
      </font>
      <fill>
        <patternFill patternType="solid">
          <fgColor indexed="64"/>
          <bgColor theme="0" tint="-0.14999847407452621"/>
        </patternFill>
      </fill>
    </dxf>
    <dxf>
      <font>
        <b val="0"/>
        <i val="0"/>
        <strike val="0"/>
        <condense val="0"/>
        <extend val="0"/>
        <outline val="0"/>
        <shadow val="0"/>
        <u val="none"/>
        <vertAlign val="baseline"/>
        <sz val="12"/>
        <color theme="1"/>
        <name val="Times New Roman"/>
        <scheme val="none"/>
      </font>
      <fill>
        <patternFill patternType="solid">
          <fgColor indexed="64"/>
          <bgColor theme="0" tint="-0.14999847407452621"/>
        </patternFill>
      </fill>
    </dxf>
    <dxf>
      <font>
        <b val="0"/>
        <i val="0"/>
        <strike val="0"/>
        <condense val="0"/>
        <extend val="0"/>
        <outline val="0"/>
        <shadow val="0"/>
        <u val="none"/>
        <vertAlign val="baseline"/>
        <sz val="12"/>
        <color auto="1"/>
        <name val="Times New Roman"/>
        <scheme val="none"/>
      </font>
      <numFmt numFmtId="165" formatCode="#,##0.0"/>
      <alignment horizontal="right" vertical="top" textRotation="0" wrapText="1" indent="0" justifyLastLine="0" shrinkToFit="0" readingOrder="0"/>
    </dxf>
    <dxf>
      <font>
        <b val="0"/>
        <i val="0"/>
        <strike val="0"/>
        <condense val="0"/>
        <extend val="0"/>
        <outline val="0"/>
        <shadow val="0"/>
        <u val="none"/>
        <vertAlign val="baseline"/>
        <sz val="12"/>
        <color auto="1"/>
        <name val="Times New Roman"/>
        <scheme val="none"/>
      </font>
      <numFmt numFmtId="165" formatCode="#,##0.0"/>
      <alignment horizontal="right" textRotation="0" indent="0" justifyLastLine="0" shrinkToFit="0" readingOrder="0"/>
    </dxf>
    <dxf>
      <font>
        <b val="0"/>
        <i val="0"/>
        <strike val="0"/>
        <condense val="0"/>
        <extend val="0"/>
        <outline val="0"/>
        <shadow val="0"/>
        <u val="none"/>
        <vertAlign val="baseline"/>
        <sz val="12"/>
        <color auto="1"/>
        <name val="Times New Roman"/>
        <scheme val="none"/>
      </font>
      <numFmt numFmtId="164" formatCode="0.0"/>
      <alignment horizontal="left" vertical="center" textRotation="0" wrapText="0" indent="0" justifyLastLine="0" shrinkToFit="0" readingOrder="0"/>
    </dxf>
    <dxf>
      <font>
        <b val="0"/>
        <i val="0"/>
        <strike val="0"/>
        <condense val="0"/>
        <extend val="0"/>
        <outline val="0"/>
        <shadow val="0"/>
        <u val="none"/>
        <vertAlign val="baseline"/>
        <sz val="12"/>
        <color rgb="FF000000"/>
        <name val="Times New Roman"/>
        <scheme val="none"/>
      </font>
      <numFmt numFmtId="4" formatCode="#,##0.00"/>
      <alignment horizontal="right"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4" formatCode="#,##0.00"/>
      <alignment horizontal="left"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4" formatCode="#,##0.00"/>
    </dxf>
    <dxf>
      <font>
        <b val="0"/>
        <i val="0"/>
        <strike val="0"/>
        <condense val="0"/>
        <extend val="0"/>
        <outline val="0"/>
        <shadow val="0"/>
        <u val="none"/>
        <vertAlign val="baseline"/>
        <sz val="12"/>
        <color theme="1"/>
        <name val="Times New Roman"/>
        <scheme val="none"/>
      </font>
      <fill>
        <patternFill patternType="none">
          <fgColor indexed="64"/>
          <bgColor indexed="65"/>
        </patternFill>
      </fill>
    </dxf>
    <dxf>
      <font>
        <b val="0"/>
        <i val="0"/>
        <strike val="0"/>
        <condense val="0"/>
        <extend val="0"/>
        <outline val="0"/>
        <shadow val="0"/>
        <u val="none"/>
        <vertAlign val="baseline"/>
        <sz val="12"/>
        <color theme="1"/>
        <name val="Times New Roman"/>
        <scheme val="none"/>
      </font>
      <fill>
        <patternFill patternType="none">
          <fgColor indexed="64"/>
          <bgColor indexed="65"/>
        </patternFill>
      </fill>
    </dxf>
    <dxf>
      <font>
        <b val="0"/>
        <i val="0"/>
        <strike val="0"/>
        <condense val="0"/>
        <extend val="0"/>
        <outline val="0"/>
        <shadow val="0"/>
        <u val="none"/>
        <vertAlign val="baseline"/>
        <sz val="12"/>
        <color auto="1"/>
        <name val="Times New Roman"/>
        <scheme val="none"/>
      </font>
      <numFmt numFmtId="164" formatCode="0.0"/>
      <alignment horizontal="general" vertical="top" textRotation="0" wrapText="1" indent="0" justifyLastLine="0" shrinkToFit="0" readingOrder="0"/>
    </dxf>
    <dxf>
      <font>
        <b val="0"/>
        <i val="0"/>
        <strike val="0"/>
        <condense val="0"/>
        <extend val="0"/>
        <outline val="0"/>
        <shadow val="0"/>
        <u val="none"/>
        <vertAlign val="baseline"/>
        <sz val="12"/>
        <color auto="1"/>
        <name val="Times New Roman"/>
        <scheme val="none"/>
      </font>
      <numFmt numFmtId="164" formatCode="0.0"/>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center"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center" vertical="bottom"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center" vertical="bottom"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center" vertical="center" textRotation="0" wrapText="0" indent="0" justifyLastLine="0" shrinkToFit="0" readingOrder="0"/>
    </dxf>
    <dxf>
      <font>
        <b/>
        <i val="0"/>
        <strike val="0"/>
        <condense val="0"/>
        <extend val="0"/>
        <outline val="0"/>
        <shadow val="0"/>
        <u val="none"/>
        <vertAlign val="baseline"/>
        <sz val="12"/>
        <color theme="1"/>
        <name val="Times New Roman"/>
        <scheme val="none"/>
      </font>
      <fill>
        <patternFill patternType="solid">
          <fgColor indexed="64"/>
          <bgColor theme="0" tint="-0.14999847407452621"/>
        </patternFill>
      </fill>
      <alignment horizontal="center" vertical="center" textRotation="0" wrapText="0" indent="0" justifyLastLine="0" shrinkToFit="0" readingOrder="0"/>
    </dxf>
    <dxf>
      <font>
        <b val="0"/>
        <i val="0"/>
        <strike val="0"/>
        <condense val="0"/>
        <extend val="0"/>
        <outline val="0"/>
        <shadow val="0"/>
        <u val="none"/>
        <vertAlign val="baseline"/>
        <sz val="12"/>
        <color rgb="FF000000"/>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righ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dxf>
    <dxf>
      <font>
        <b val="0"/>
        <i val="0"/>
        <strike val="0"/>
        <condense val="0"/>
        <extend val="0"/>
        <outline val="0"/>
        <shadow val="0"/>
        <u val="none"/>
        <vertAlign val="baseline"/>
        <sz val="12"/>
        <color theme="1"/>
        <name val="Times New Roman"/>
        <scheme val="none"/>
      </font>
      <fill>
        <patternFill patternType="solid">
          <fgColor indexed="64"/>
          <bgColor theme="0" tint="-0.14999847407452621"/>
        </patternFill>
      </fill>
    </dxf>
    <dxf>
      <font>
        <b val="0"/>
        <i val="0"/>
        <strike val="0"/>
        <condense val="0"/>
        <extend val="0"/>
        <outline val="0"/>
        <shadow val="0"/>
        <u val="none"/>
        <vertAlign val="baseline"/>
        <sz val="12"/>
        <color theme="1"/>
        <name val="Times New Roman"/>
        <scheme val="none"/>
      </font>
      <fill>
        <patternFill patternType="solid">
          <fgColor indexed="64"/>
          <bgColor theme="0" tint="-0.14999847407452621"/>
        </patternFill>
      </fill>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indexed="64"/>
          <bgColor theme="0" tint="-0.14999847407452621"/>
        </patternFill>
      </fill>
    </dxf>
    <dxf>
      <font>
        <b val="0"/>
        <i val="0"/>
        <strike val="0"/>
        <condense val="0"/>
        <extend val="0"/>
        <outline val="0"/>
        <shadow val="0"/>
        <u val="none"/>
        <vertAlign val="baseline"/>
        <sz val="12"/>
        <color theme="1"/>
        <name val="Times New Roman"/>
        <scheme val="none"/>
      </font>
      <fill>
        <patternFill patternType="solid">
          <fgColor indexed="64"/>
          <bgColor theme="0" tint="-0.14999847407452621"/>
        </patternFill>
      </fill>
    </dxf>
    <dxf>
      <font>
        <b val="0"/>
        <i val="0"/>
        <strike val="0"/>
        <condense val="0"/>
        <extend val="0"/>
        <outline val="0"/>
        <shadow val="0"/>
        <u val="none"/>
        <vertAlign val="baseline"/>
        <sz val="12"/>
        <color auto="1"/>
        <name val="Times New Roman"/>
        <scheme val="none"/>
      </font>
      <numFmt numFmtId="165" formatCode="#,##0.0"/>
      <alignment horizontal="right" vertical="top"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right" vertical="top" textRotation="0" wrapText="0" indent="0" justifyLastLine="0" shrinkToFit="0" readingOrder="0"/>
    </dxf>
    <dxf>
      <font>
        <b val="0"/>
        <i val="0"/>
        <strike val="0"/>
        <condense val="0"/>
        <extend val="0"/>
        <outline val="0"/>
        <shadow val="0"/>
        <u val="none"/>
        <vertAlign val="baseline"/>
        <sz val="12"/>
        <color auto="1"/>
        <name val="Times New Roman"/>
        <scheme val="none"/>
      </font>
      <numFmt numFmtId="4" formatCode="#,##0.00"/>
      <alignment horizontal="right" vertical="top"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rgb="FFFFFF00"/>
          <bgColor rgb="FFFFFF00"/>
        </patternFill>
      </fill>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center"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left" vertical="center" textRotation="0" wrapText="0" indent="0" justifyLastLine="0" shrinkToFit="0" readingOrder="0"/>
    </dxf>
    <dxf>
      <font>
        <b/>
        <i val="0"/>
        <strike val="0"/>
        <condense val="0"/>
        <extend val="0"/>
        <outline val="0"/>
        <shadow val="0"/>
        <u val="none"/>
        <vertAlign val="baseline"/>
        <sz val="12"/>
        <color theme="1"/>
        <name val="Times New Roman"/>
        <scheme val="none"/>
      </font>
      <fill>
        <patternFill patternType="solid">
          <fgColor indexed="64"/>
          <bgColor theme="0" tint="-0.14999847407452621"/>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indexed="64"/>
          <bgColor theme="0" tint="-0.14999847407452621"/>
        </patternFill>
      </fill>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indexed="64"/>
          <bgColor theme="0" tint="-0.14999847407452621"/>
        </patternFill>
      </fill>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indexed="64"/>
          <bgColor theme="0" tint="-0.14999847407452621"/>
        </patternFill>
      </fill>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indexed="64"/>
          <bgColor theme="0" tint="-0.14999847407452621"/>
        </patternFill>
      </fill>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indexed="64"/>
          <bgColor theme="0" tint="-0.14999847407452621"/>
        </patternFill>
      </fill>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indexed="64"/>
          <bgColor theme="0" tint="-0.14999847407452621"/>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indexed="64"/>
          <bgColor theme="0" tint="-0.14999847407452621"/>
        </patternFill>
      </fill>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numFmt numFmtId="4" formatCode="#,##0.00"/>
      <fill>
        <patternFill patternType="solid">
          <fgColor indexed="64"/>
          <bgColor theme="0" tint="-0.14999847407452621"/>
        </patternFill>
      </fill>
      <alignment horizontal="righ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indexed="64"/>
          <bgColor theme="0" tint="-0.14999847407452621"/>
        </patternFill>
      </fill>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numFmt numFmtId="165" formatCode="#,##0.0"/>
      <alignment horizontal="righ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left" vertical="center" textRotation="0" wrapText="0" indent="0" justifyLastLine="0" shrinkToFit="0" readingOrder="0"/>
    </dxf>
    <dxf>
      <font>
        <b val="0"/>
        <i val="0"/>
        <strike val="0"/>
        <condense val="0"/>
        <extend val="0"/>
        <outline val="0"/>
        <shadow val="0"/>
        <u val="none"/>
        <vertAlign val="baseline"/>
        <sz val="12"/>
        <color rgb="FF000000"/>
        <name val="Times New Roman"/>
        <scheme val="none"/>
      </font>
      <numFmt numFmtId="4" formatCode="#,##0.00"/>
      <alignment horizontal="right" vertical="top"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left" vertical="center" textRotation="0" wrapText="0" indent="0" justifyLastLine="0" shrinkToFit="0" readingOrder="0"/>
    </dxf>
    <dxf>
      <font>
        <b val="0"/>
        <i val="0"/>
        <strike val="0"/>
        <condense val="0"/>
        <extend val="0"/>
        <outline val="0"/>
        <shadow val="0"/>
        <u val="none"/>
        <vertAlign val="baseline"/>
        <sz val="12"/>
        <color rgb="FF000000"/>
        <name val="Times New Roman"/>
        <scheme val="none"/>
      </font>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left" vertical="center" textRotation="0" wrapText="0" indent="0" justifyLastLine="0" shrinkToFit="0" readingOrder="0"/>
    </dxf>
    <dxf>
      <alignment horizontal="center" textRotation="0" indent="0" justifyLastLine="0" shrinkToFit="0" readingOrder="0"/>
    </dxf>
    <dxf>
      <font>
        <b val="0"/>
        <i val="0"/>
        <strike val="0"/>
        <condense val="0"/>
        <extend val="0"/>
        <outline val="0"/>
        <shadow val="0"/>
        <u val="none"/>
        <vertAlign val="baseline"/>
        <sz val="12"/>
        <color rgb="FF000000"/>
        <name val="Times New Roman"/>
        <scheme val="none"/>
      </font>
      <alignment horizontal="general" vertical="bottom"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general" vertical="bottom"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left" vertical="bottom" textRotation="0" wrapText="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indexed="64"/>
          <bgColor theme="0" tint="-0.14999847407452621"/>
        </patternFill>
      </fill>
      <alignment horizontal="left" vertical="bottom" textRotation="0" wrapText="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indexed="64"/>
          <bgColor theme="0" tint="-0.14999847407452621"/>
        </patternFill>
      </fill>
      <alignment horizontal="left" vertical="bottom" textRotation="0" wrapText="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indexed="64"/>
          <bgColor theme="0" tint="-0.14999847407452621"/>
        </patternFill>
      </fill>
      <alignment horizontal="left" vertical="bottom" textRotation="0" wrapText="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indexed="64"/>
          <bgColor theme="0" tint="-0.14999847407452621"/>
        </patternFill>
      </fill>
      <alignment horizontal="left" vertical="bottom" textRotation="0" wrapText="0" indent="0" justifyLastLine="0" shrinkToFit="0" readingOrder="0"/>
    </dxf>
    <dxf>
      <font>
        <b val="0"/>
        <i val="0"/>
        <strike val="0"/>
        <condense val="0"/>
        <extend val="0"/>
        <outline val="0"/>
        <shadow val="0"/>
        <u val="none"/>
        <vertAlign val="baseline"/>
        <sz val="12"/>
        <color rgb="FF000000"/>
        <name val="Times New Roman"/>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2"/>
        <color rgb="FF000000"/>
        <name val="Times New Roman"/>
        <scheme val="none"/>
      </font>
      <numFmt numFmtId="4" formatCode="#,##0.00"/>
      <alignment horizontal="right" vertical="bottom" textRotation="0" wrapText="0" indent="0" justifyLastLine="0" shrinkToFit="0" readingOrder="0"/>
    </dxf>
    <dxf>
      <font>
        <b val="0"/>
        <i val="0"/>
        <strike val="0"/>
        <condense val="0"/>
        <extend val="0"/>
        <outline val="0"/>
        <shadow val="0"/>
        <u val="none"/>
        <vertAlign val="baseline"/>
        <sz val="12"/>
        <color rgb="FF000000"/>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Times New Roman"/>
        <scheme val="none"/>
      </font>
      <numFmt numFmtId="164" formatCode="0.0"/>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rgb="FF000000"/>
        <name val="Times New Roman"/>
        <scheme val="none"/>
      </font>
      <numFmt numFmtId="164" formatCode="0.0"/>
      <alignment horizontal="general" vertical="bottom" textRotation="0" wrapText="1" indent="0" justifyLastLine="0" shrinkToFit="0" readingOrder="0"/>
    </dxf>
    <dxf>
      <font>
        <b val="0"/>
        <i val="0"/>
        <strike val="0"/>
        <condense val="0"/>
        <extend val="0"/>
        <outline val="0"/>
        <shadow val="0"/>
        <u val="none"/>
        <vertAlign val="baseline"/>
        <sz val="12"/>
        <color theme="1"/>
        <name val="Times New Roman"/>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center"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center" vertical="center" textRotation="0" wrapText="0" indent="0" justifyLastLine="0" shrinkToFit="0" readingOrder="0"/>
    </dxf>
    <dxf>
      <font>
        <b/>
        <i val="0"/>
        <strike val="0"/>
        <condense val="0"/>
        <extend val="0"/>
        <outline val="0"/>
        <shadow val="0"/>
        <u val="none"/>
        <vertAlign val="baseline"/>
        <sz val="12"/>
        <color theme="1"/>
        <name val="Times New Roman"/>
        <scheme val="none"/>
      </font>
      <fill>
        <patternFill patternType="solid">
          <fgColor indexed="64"/>
          <bgColor theme="0" tint="-0.14999847407452621"/>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Times"/>
        <scheme val="none"/>
      </font>
      <alignment horizontal="left" vertical="center" textRotation="0" wrapText="0" indent="0" justifyLastLine="0" shrinkToFit="0" readingOrder="0"/>
    </dxf>
    <dxf>
      <font>
        <b val="0"/>
        <i val="0"/>
        <strike val="0"/>
        <condense val="0"/>
        <extend val="0"/>
        <outline val="0"/>
        <shadow val="0"/>
        <u val="none"/>
        <vertAlign val="baseline"/>
        <sz val="12"/>
        <color theme="1"/>
        <name val="Times"/>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Times"/>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Times"/>
        <scheme val="none"/>
      </font>
      <alignment horizontal="left" vertical="center" textRotation="0" wrapText="0" indent="0" justifyLastLine="0" shrinkToFit="0" readingOrder="0"/>
    </dxf>
    <dxf>
      <font>
        <b val="0"/>
        <i val="0"/>
        <strike val="0"/>
        <condense val="0"/>
        <extend val="0"/>
        <outline val="0"/>
        <shadow val="0"/>
        <u val="none"/>
        <vertAlign val="baseline"/>
        <sz val="12"/>
        <color theme="1"/>
        <name val="Times"/>
        <scheme val="none"/>
      </font>
      <fill>
        <patternFill patternType="solid">
          <fgColor indexed="64"/>
          <bgColor theme="0" tint="-0.14999847407452621"/>
        </patternFill>
      </fill>
      <alignment horizontal="left" vertical="center" textRotation="0" wrapText="0" indent="0" justifyLastLine="0" shrinkToFit="0" readingOrder="0"/>
    </dxf>
    <dxf>
      <font>
        <b val="0"/>
        <i val="0"/>
        <strike val="0"/>
        <condense val="0"/>
        <extend val="0"/>
        <outline val="0"/>
        <shadow val="0"/>
        <u val="none"/>
        <vertAlign val="baseline"/>
        <sz val="12"/>
        <color theme="1"/>
        <name val="Times"/>
        <scheme val="none"/>
      </font>
      <fill>
        <patternFill patternType="solid">
          <fgColor indexed="64"/>
          <bgColor theme="0" tint="-0.14999847407452621"/>
        </patternFill>
      </fill>
      <alignment horizontal="left" vertical="center" textRotation="0" wrapText="0" indent="0" justifyLastLine="0" shrinkToFit="0" readingOrder="0"/>
    </dxf>
    <dxf>
      <font>
        <b val="0"/>
        <i val="0"/>
        <strike val="0"/>
        <condense val="0"/>
        <extend val="0"/>
        <outline val="0"/>
        <shadow val="0"/>
        <u val="none"/>
        <vertAlign val="baseline"/>
        <sz val="12"/>
        <color theme="1"/>
        <name val="Times"/>
        <scheme val="none"/>
      </font>
      <fill>
        <patternFill patternType="solid">
          <fgColor indexed="64"/>
          <bgColor theme="0" tint="-0.14999847407452621"/>
        </patternFill>
      </fill>
      <alignment horizontal="left" vertical="center" textRotation="0" wrapText="0" indent="0" justifyLastLine="0" shrinkToFit="0" readingOrder="0"/>
    </dxf>
    <dxf>
      <font>
        <b val="0"/>
        <i val="0"/>
        <strike val="0"/>
        <condense val="0"/>
        <extend val="0"/>
        <outline val="0"/>
        <shadow val="0"/>
        <u val="none"/>
        <vertAlign val="baseline"/>
        <sz val="12"/>
        <color theme="1"/>
        <name val="Times"/>
        <scheme val="none"/>
      </font>
      <fill>
        <patternFill patternType="solid">
          <fgColor indexed="64"/>
          <bgColor theme="0" tint="-0.14999847407452621"/>
        </patternFill>
      </fill>
      <alignment horizontal="right" vertical="center" textRotation="0" wrapText="0" indent="0" justifyLastLine="0" shrinkToFit="0" readingOrder="0"/>
    </dxf>
    <dxf>
      <font>
        <b/>
        <i val="0"/>
        <strike val="0"/>
        <condense val="0"/>
        <extend val="0"/>
        <outline val="0"/>
        <shadow val="0"/>
        <u val="none"/>
        <vertAlign val="baseline"/>
        <sz val="12"/>
        <color theme="1"/>
        <name val="Times"/>
        <scheme val="none"/>
      </font>
      <fill>
        <patternFill patternType="solid">
          <fgColor indexed="64"/>
          <bgColor theme="0" tint="-0.14999847407452621"/>
        </patternFill>
      </fill>
      <alignment horizontal="left" vertical="center" textRotation="0" wrapText="0" indent="0" justifyLastLine="0" shrinkToFit="0" readingOrder="0"/>
    </dxf>
    <dxf>
      <font>
        <b val="0"/>
        <i val="0"/>
        <strike val="0"/>
        <condense val="0"/>
        <extend val="0"/>
        <outline val="0"/>
        <shadow val="0"/>
        <u val="none"/>
        <vertAlign val="baseline"/>
        <sz val="12"/>
        <color theme="1"/>
        <name val="Times"/>
        <scheme val="none"/>
      </font>
      <numFmt numFmtId="0" formatCode="General"/>
      <alignment horizontal="right" vertical="center" textRotation="0" wrapText="0" indent="0" justifyLastLine="0" shrinkToFit="0" readingOrder="0"/>
    </dxf>
    <dxf>
      <font>
        <b val="0"/>
        <i val="0"/>
        <strike val="0"/>
        <condense val="0"/>
        <extend val="0"/>
        <outline val="0"/>
        <shadow val="0"/>
        <u val="none"/>
        <vertAlign val="baseline"/>
        <sz val="12"/>
        <color theme="1"/>
        <name val="Times"/>
        <scheme val="none"/>
      </font>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right" vertical="center" textRotation="0" wrapText="0" indent="0" justifyLastLine="0" shrinkToFit="0" readingOrder="0"/>
    </dxf>
    <dxf>
      <font>
        <b val="0"/>
        <i val="0"/>
        <strike val="0"/>
        <condense val="0"/>
        <extend val="0"/>
        <outline val="0"/>
        <shadow val="0"/>
        <u val="none"/>
        <vertAlign val="baseline"/>
        <sz val="12"/>
        <color rgb="FF000000"/>
        <name val="Times New Roman"/>
        <scheme val="none"/>
      </font>
      <alignment horizontal="general" vertical="top"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left" vertical="center" textRotation="0" wrapText="0" indent="0" justifyLastLine="0" shrinkToFit="0" readingOrder="0"/>
    </dxf>
    <dxf>
      <font>
        <b val="0"/>
        <i val="0"/>
        <strike val="0"/>
        <condense val="0"/>
        <extend val="0"/>
        <outline val="0"/>
        <shadow val="0"/>
        <u val="none"/>
        <vertAlign val="baseline"/>
        <sz val="12"/>
        <color theme="1"/>
        <name val="Times"/>
        <scheme val="none"/>
      </font>
      <alignment horizontal="left" vertical="center" textRotation="0" wrapText="0" indent="0" justifyLastLine="0" shrinkToFit="0" readingOrder="0"/>
    </dxf>
    <dxf>
      <font>
        <b val="0"/>
        <i val="0"/>
        <strike val="0"/>
        <condense val="0"/>
        <extend val="0"/>
        <outline val="0"/>
        <shadow val="0"/>
        <u val="none"/>
        <vertAlign val="baseline"/>
        <sz val="12"/>
        <color rgb="FF000000"/>
        <name val="Times New Roman"/>
        <scheme val="none"/>
      </font>
      <alignment horizontal="center" vertical="top"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center" vertical="bottom" textRotation="0" wrapText="0" indent="0" justifyLastLine="0" shrinkToFit="0" readingOrder="0"/>
    </dxf>
    <dxf>
      <font>
        <b val="0"/>
        <i val="0"/>
        <strike val="0"/>
        <condense val="0"/>
        <extend val="0"/>
        <outline val="0"/>
        <shadow val="0"/>
        <u val="none"/>
        <vertAlign val="baseline"/>
        <sz val="12"/>
        <color theme="1"/>
        <name val="Times"/>
        <scheme val="none"/>
      </font>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2"/>
        <color rgb="FF000000"/>
        <name val="Times New Roman"/>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2"/>
        <color rgb="FF000000"/>
        <name val="Times New Roman"/>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2"/>
        <color rgb="FF000000"/>
        <name val="Times New Roman"/>
        <scheme val="none"/>
      </font>
      <numFmt numFmtId="164" formatCode="0.0"/>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2"/>
        <color rgb="FF000000"/>
        <name val="Times New Roman"/>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fill>
        <patternFill patternType="none">
          <fgColor indexed="64"/>
          <bgColor auto="1"/>
        </patternFill>
      </fill>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left" vertical="center" textRotation="0" wrapText="0" indent="0" justifyLastLine="0" shrinkToFit="0" readingOrder="0"/>
    </dxf>
    <dxf>
      <font>
        <b/>
        <i val="0"/>
        <strike val="0"/>
        <condense val="0"/>
        <extend val="0"/>
        <outline val="0"/>
        <shadow val="0"/>
        <u val="none"/>
        <vertAlign val="baseline"/>
        <sz val="12"/>
        <color theme="1"/>
        <name val="Times New Roman"/>
        <scheme val="none"/>
      </font>
      <fill>
        <patternFill patternType="solid">
          <fgColor indexed="64"/>
          <bgColor theme="2"/>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2"/>
        <color theme="1"/>
        <name val="Times New Roman"/>
        <scheme val="none"/>
      </font>
      <numFmt numFmtId="4"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rgb="FF000000"/>
        <name val="Times New Roman"/>
        <scheme val="none"/>
      </font>
      <numFmt numFmtId="164"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rgb="FF000000"/>
        <name val="Times New Roman"/>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indexed="64"/>
          <bgColor theme="0"/>
        </patternFill>
      </fill>
      <alignment horizontal="general" vertical="center" textRotation="0" wrapText="0" indent="0" justifyLastLine="0" shrinkToFit="0" readingOrder="0"/>
    </dxf>
    <dxf>
      <font>
        <b/>
        <i val="0"/>
        <strike val="0"/>
        <condense val="0"/>
        <extend val="0"/>
        <outline val="0"/>
        <shadow val="0"/>
        <u val="none"/>
        <vertAlign val="baseline"/>
        <sz val="12"/>
        <color theme="1"/>
        <name val="Times New Roman"/>
        <scheme val="none"/>
      </font>
      <fill>
        <patternFill patternType="solid">
          <fgColor indexed="64"/>
          <bgColor theme="0" tint="-0.14999847407452621"/>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indexed="64"/>
          <bgColor theme="2"/>
        </patternFill>
      </fill>
    </dxf>
    <dxf>
      <font>
        <b val="0"/>
        <i val="0"/>
        <strike val="0"/>
        <condense val="0"/>
        <extend val="0"/>
        <outline val="0"/>
        <shadow val="0"/>
        <u val="none"/>
        <vertAlign val="baseline"/>
        <sz val="12"/>
        <color theme="1"/>
        <name val="Times New Roman"/>
        <scheme val="none"/>
      </font>
      <fill>
        <patternFill patternType="solid">
          <fgColor indexed="64"/>
          <bgColor theme="2"/>
        </patternFill>
      </fill>
    </dxf>
    <dxf>
      <font>
        <b val="0"/>
        <i val="0"/>
        <strike val="0"/>
        <condense val="0"/>
        <extend val="0"/>
        <outline val="0"/>
        <shadow val="0"/>
        <u val="none"/>
        <vertAlign val="baseline"/>
        <sz val="12"/>
        <color theme="1"/>
        <name val="Times New Roman"/>
        <scheme val="none"/>
      </font>
      <fill>
        <patternFill patternType="solid">
          <fgColor indexed="64"/>
          <bgColor theme="2"/>
        </patternFill>
      </fill>
    </dxf>
    <dxf>
      <font>
        <b val="0"/>
        <i val="0"/>
        <strike val="0"/>
        <condense val="0"/>
        <extend val="0"/>
        <outline val="0"/>
        <shadow val="0"/>
        <u val="none"/>
        <vertAlign val="baseline"/>
        <sz val="12"/>
        <color theme="1"/>
        <name val="Times New Roman"/>
        <scheme val="none"/>
      </font>
      <fill>
        <patternFill patternType="solid">
          <fgColor indexed="64"/>
          <bgColor theme="2"/>
        </patternFill>
      </fill>
    </dxf>
    <dxf>
      <font>
        <b val="0"/>
        <i val="0"/>
        <strike val="0"/>
        <condense val="0"/>
        <extend val="0"/>
        <outline val="0"/>
        <shadow val="0"/>
        <u val="none"/>
        <vertAlign val="baseline"/>
        <sz val="12"/>
        <color theme="1"/>
        <name val="Times New Roman"/>
        <scheme val="none"/>
      </font>
      <fill>
        <patternFill patternType="solid">
          <fgColor indexed="64"/>
          <bgColor theme="2"/>
        </patternFill>
      </fill>
    </dxf>
    <dxf>
      <font>
        <b val="0"/>
        <i val="0"/>
        <strike val="0"/>
        <condense val="0"/>
        <extend val="0"/>
        <outline val="0"/>
        <shadow val="0"/>
        <u val="none"/>
        <vertAlign val="baseline"/>
        <sz val="12"/>
        <color theme="1"/>
        <name val="Times New Roman"/>
        <scheme val="none"/>
      </font>
      <fill>
        <patternFill patternType="solid">
          <fgColor indexed="64"/>
          <bgColor theme="2"/>
        </patternFill>
      </fill>
    </dxf>
    <dxf>
      <font>
        <b val="0"/>
        <i val="0"/>
        <strike val="0"/>
        <condense val="0"/>
        <extend val="0"/>
        <outline val="0"/>
        <shadow val="0"/>
        <u val="none"/>
        <vertAlign val="baseline"/>
        <sz val="12"/>
        <color theme="1"/>
        <name val="Times New Roman"/>
        <scheme val="none"/>
      </font>
      <fill>
        <patternFill patternType="solid">
          <fgColor indexed="64"/>
          <bgColor theme="2"/>
        </patternFill>
      </fill>
    </dxf>
    <dxf>
      <font>
        <b val="0"/>
        <i val="0"/>
        <strike val="0"/>
        <condense val="0"/>
        <extend val="0"/>
        <outline val="0"/>
        <shadow val="0"/>
        <u val="none"/>
        <vertAlign val="baseline"/>
        <sz val="12"/>
        <color theme="1"/>
        <name val="Times New Roman"/>
        <scheme val="none"/>
      </font>
      <fill>
        <patternFill patternType="solid">
          <fgColor indexed="64"/>
          <bgColor theme="2"/>
        </patternFill>
      </fill>
    </dxf>
    <dxf>
      <font>
        <b val="0"/>
        <i val="0"/>
        <strike val="0"/>
        <condense val="0"/>
        <extend val="0"/>
        <outline val="0"/>
        <shadow val="0"/>
        <u val="none"/>
        <vertAlign val="baseline"/>
        <sz val="12"/>
        <color theme="1"/>
        <name val="Times New Roman"/>
        <scheme val="none"/>
      </font>
      <fill>
        <patternFill patternType="solid">
          <fgColor indexed="64"/>
          <bgColor theme="2"/>
        </patternFill>
      </fill>
    </dxf>
    <dxf>
      <font>
        <b val="0"/>
        <i val="0"/>
        <strike val="0"/>
        <condense val="0"/>
        <extend val="0"/>
        <outline val="0"/>
        <shadow val="0"/>
        <u val="none"/>
        <vertAlign val="baseline"/>
        <sz val="12"/>
        <color theme="1"/>
        <name val="Times New Roman"/>
        <scheme val="none"/>
      </font>
      <fill>
        <patternFill patternType="solid">
          <fgColor indexed="64"/>
          <bgColor theme="2"/>
        </patternFill>
      </fill>
    </dxf>
    <dxf>
      <font>
        <b/>
        <i val="0"/>
        <strike val="0"/>
        <condense val="0"/>
        <extend val="0"/>
        <outline val="0"/>
        <shadow val="0"/>
        <u val="none"/>
        <vertAlign val="baseline"/>
        <sz val="12"/>
        <color theme="1"/>
        <name val="Times New Roman"/>
        <scheme val="none"/>
      </font>
      <fill>
        <patternFill patternType="solid">
          <fgColor indexed="64"/>
          <bgColor theme="2"/>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left" vertical="bottom"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left" vertical="center" textRotation="0" wrapText="0" indent="0" justifyLastLine="0" shrinkToFit="0" readingOrder="0"/>
    </dxf>
    <dxf>
      <numFmt numFmtId="3" formatCode="#,##0"/>
      <alignment horizontal="left" textRotation="0" wrapText="0" relativeIndent="1" justifyLastLine="0" shrinkToFit="0" readingOrder="0"/>
    </dxf>
    <dxf>
      <font>
        <b val="0"/>
        <i val="0"/>
        <strike val="0"/>
        <condense val="0"/>
        <extend val="0"/>
        <outline val="0"/>
        <shadow val="0"/>
        <u val="none"/>
        <vertAlign val="baseline"/>
        <sz val="12"/>
        <color theme="1"/>
        <name val="Times New Roman"/>
        <scheme val="none"/>
      </font>
      <numFmt numFmtId="4" formatCode="#,##0.00"/>
      <fill>
        <patternFill patternType="solid">
          <fgColor indexed="64"/>
          <bgColor theme="0" tint="-0.14999847407452621"/>
        </patternFill>
      </fill>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numFmt numFmtId="4" formatCode="#,##0.00"/>
      <fill>
        <patternFill patternType="solid">
          <fgColor indexed="64"/>
          <bgColor theme="0" tint="-0.14999847407452621"/>
        </patternFill>
      </fill>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numFmt numFmtId="4" formatCode="#,##0.00"/>
      <fill>
        <patternFill patternType="solid">
          <fgColor indexed="64"/>
          <bgColor theme="0" tint="-0.14999847407452621"/>
        </patternFill>
      </fill>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numFmt numFmtId="4" formatCode="#,##0.00"/>
      <fill>
        <patternFill patternType="solid">
          <fgColor indexed="64"/>
          <bgColor theme="0" tint="-0.14999847407452621"/>
        </patternFill>
      </fill>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numFmt numFmtId="164" formatCode="0.0"/>
      <alignment horizontal="right" textRotation="0" wrapText="0" indent="0" justifyLastLine="0" shrinkToFit="0" readingOrder="0"/>
    </dxf>
    <dxf>
      <font>
        <b val="0"/>
        <i val="0"/>
        <strike val="0"/>
        <condense val="0"/>
        <extend val="0"/>
        <outline val="0"/>
        <shadow val="0"/>
        <u val="none"/>
        <vertAlign val="baseline"/>
        <sz val="12"/>
        <color theme="1"/>
        <name val="Times New Roman"/>
        <scheme val="none"/>
      </font>
    </dxf>
    <dxf>
      <font>
        <b val="0"/>
        <i val="0"/>
        <strike val="0"/>
        <condense val="0"/>
        <extend val="0"/>
        <outline val="0"/>
        <shadow val="0"/>
        <u val="none"/>
        <vertAlign val="baseline"/>
        <sz val="12"/>
        <color theme="1"/>
        <name val="Times New Roman"/>
        <scheme val="none"/>
      </font>
      <alignment horizontal="general" textRotation="0" wrapText="0" indent="0" justifyLastLine="0" shrinkToFit="0" readingOrder="0"/>
    </dxf>
    <dxf>
      <font>
        <b val="0"/>
        <i val="0"/>
        <strike val="0"/>
        <condense val="0"/>
        <extend val="0"/>
        <outline val="0"/>
        <shadow val="0"/>
        <u val="none"/>
        <vertAlign val="baseline"/>
        <sz val="12"/>
        <color rgb="FF000000"/>
        <name val="Times New Roman"/>
        <scheme val="none"/>
      </font>
    </dxf>
    <dxf>
      <font>
        <b val="0"/>
        <i val="0"/>
        <strike val="0"/>
        <condense val="0"/>
        <extend val="0"/>
        <outline val="0"/>
        <shadow val="0"/>
        <u val="none"/>
        <vertAlign val="baseline"/>
        <sz val="12"/>
        <color rgb="FF000000"/>
        <name val="Times New Roman"/>
        <scheme val="none"/>
      </font>
    </dxf>
    <dxf>
      <font>
        <b val="0"/>
        <i val="0"/>
        <strike val="0"/>
        <condense val="0"/>
        <extend val="0"/>
        <outline val="0"/>
        <shadow val="0"/>
        <u val="none"/>
        <vertAlign val="baseline"/>
        <sz val="12"/>
        <color rgb="FF000000"/>
        <name val="Times New Roman"/>
        <scheme val="none"/>
      </font>
      <numFmt numFmtId="164" formatCode="0.0"/>
      <alignment horizontal="general" vertical="top" textRotation="0" wrapText="1" indent="0" justifyLastLine="0" shrinkToFit="0" readingOrder="0"/>
    </dxf>
    <dxf>
      <font>
        <b val="0"/>
        <i val="0"/>
        <strike val="0"/>
        <condense val="0"/>
        <extend val="0"/>
        <outline val="0"/>
        <shadow val="0"/>
        <u val="none"/>
        <vertAlign val="baseline"/>
        <sz val="12"/>
        <color theme="1"/>
        <name val="Times New Roman"/>
        <scheme val="none"/>
      </font>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center" vertical="bottom"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center" vertical="bottom" textRotation="0" wrapText="0" indent="0" justifyLastLine="0" shrinkToFit="0" readingOrder="0"/>
    </dxf>
    <dxf>
      <font>
        <b/>
        <i val="0"/>
        <strike val="0"/>
        <condense val="0"/>
        <extend val="0"/>
        <outline val="0"/>
        <shadow val="0"/>
        <u val="none"/>
        <vertAlign val="baseline"/>
        <sz val="12"/>
        <color theme="1"/>
        <name val="Times New Roman"/>
        <scheme val="none"/>
      </font>
      <fill>
        <patternFill patternType="solid">
          <fgColor indexed="64"/>
          <bgColor theme="0" tint="-0.14999847407452621"/>
        </patternFill>
      </fill>
      <alignment horizontal="center" vertical="center" textRotation="0" wrapText="0" indent="0" justifyLastLine="0" shrinkToFit="0" readingOrder="0"/>
    </dxf>
    <dxf>
      <font>
        <b val="0"/>
        <i val="0"/>
        <strike val="0"/>
        <condense val="0"/>
        <extend val="0"/>
        <outline val="0"/>
        <shadow val="0"/>
        <u val="none"/>
        <vertAlign val="baseline"/>
        <sz val="12"/>
        <color rgb="FF000000"/>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dxf>
    <dxf>
      <font>
        <b val="0"/>
        <i val="0"/>
        <strike val="0"/>
        <condense val="0"/>
        <extend val="0"/>
        <outline val="0"/>
        <shadow val="0"/>
        <u val="none"/>
        <vertAlign val="baseline"/>
        <sz val="12"/>
        <color theme="1"/>
        <name val="Times New Roman"/>
        <scheme val="none"/>
      </font>
    </dxf>
    <dxf>
      <font>
        <b val="0"/>
        <i val="0"/>
        <strike val="0"/>
        <condense val="0"/>
        <extend val="0"/>
        <outline val="0"/>
        <shadow val="0"/>
        <u val="none"/>
        <vertAlign val="baseline"/>
        <sz val="12"/>
        <color theme="1"/>
        <name val="Times New Roman"/>
        <scheme val="none"/>
      </font>
      <fill>
        <patternFill patternType="solid">
          <fgColor indexed="64"/>
          <bgColor theme="0" tint="-0.14999847407452621"/>
        </patternFill>
      </fill>
    </dxf>
    <dxf>
      <font>
        <b val="0"/>
        <i val="0"/>
        <strike val="0"/>
        <condense val="0"/>
        <extend val="0"/>
        <outline val="0"/>
        <shadow val="0"/>
        <u val="none"/>
        <vertAlign val="baseline"/>
        <sz val="12"/>
        <color theme="1"/>
        <name val="Times New Roman"/>
        <scheme val="none"/>
      </font>
      <numFmt numFmtId="0" formatCode="General"/>
      <fill>
        <patternFill patternType="solid">
          <fgColor indexed="64"/>
          <bgColor theme="0" tint="-0.14999847407452621"/>
        </patternFill>
      </fill>
      <alignment horizontal="left" vertical="center" textRotation="0" wrapText="0" indent="0" justifyLastLine="0" shrinkToFit="0" readingOrder="0"/>
    </dxf>
    <dxf>
      <font>
        <b val="0"/>
        <i val="0"/>
        <strike val="0"/>
        <condense val="0"/>
        <extend val="0"/>
        <outline val="0"/>
        <shadow val="0"/>
        <u val="none"/>
        <vertAlign val="baseline"/>
        <sz val="12"/>
        <color rgb="FF000000"/>
        <name val="Times New Roman"/>
        <scheme val="none"/>
      </font>
      <numFmt numFmtId="165" formatCode="#,##0.0"/>
      <alignment horizontal="general" vertical="top" textRotation="0" wrapText="1" indent="0" justifyLastLine="0" shrinkToFit="0" readingOrder="0"/>
    </dxf>
    <dxf>
      <font>
        <b val="0"/>
        <i val="0"/>
        <strike val="0"/>
        <condense val="0"/>
        <extend val="0"/>
        <outline val="0"/>
        <shadow val="0"/>
        <u val="none"/>
        <vertAlign val="baseline"/>
        <sz val="12"/>
        <color rgb="FF000000"/>
        <name val="Times New Roman"/>
        <scheme val="none"/>
      </font>
      <numFmt numFmtId="164" formatCode="0.0"/>
      <alignment horizontal="general" vertical="top" textRotation="0" wrapText="1" indent="0" justifyLastLine="0" shrinkToFit="0" readingOrder="0"/>
    </dxf>
    <dxf>
      <font>
        <b val="0"/>
        <i val="0"/>
        <strike val="0"/>
        <condense val="0"/>
        <extend val="0"/>
        <outline val="0"/>
        <shadow val="0"/>
        <u val="none"/>
        <vertAlign val="baseline"/>
        <sz val="12"/>
        <color theme="1"/>
        <name val="Times New Roman"/>
        <scheme val="none"/>
      </font>
      <numFmt numFmtId="4" formatCode="#,##0.00"/>
      <alignment horizontal="left" vertical="center" textRotation="0" wrapText="0" indent="0" justifyLastLine="0" shrinkToFit="0" readingOrder="0"/>
    </dxf>
    <dxf>
      <font>
        <b val="0"/>
        <i val="0"/>
        <strike val="0"/>
        <condense val="0"/>
        <extend val="0"/>
        <outline val="0"/>
        <shadow val="0"/>
        <u val="none"/>
        <vertAlign val="baseline"/>
        <sz val="12"/>
        <color rgb="FF000000"/>
        <name val="Times New Roman"/>
        <scheme val="none"/>
      </font>
      <numFmt numFmtId="164" formatCode="0.0"/>
      <alignment horizontal="general" vertical="top" textRotation="0" wrapText="1" indent="0" justifyLastLine="0" shrinkToFit="0" readingOrder="0"/>
    </dxf>
    <dxf>
      <font>
        <b val="0"/>
        <i val="0"/>
        <strike val="0"/>
        <condense val="0"/>
        <extend val="0"/>
        <outline val="0"/>
        <shadow val="0"/>
        <u val="none"/>
        <vertAlign val="baseline"/>
        <sz val="12"/>
        <color theme="1"/>
        <name val="Times New Roman"/>
        <scheme val="none"/>
      </font>
    </dxf>
    <dxf>
      <font>
        <b val="0"/>
        <i val="0"/>
        <strike val="0"/>
        <condense val="0"/>
        <extend val="0"/>
        <outline val="0"/>
        <shadow val="0"/>
        <u val="none"/>
        <vertAlign val="baseline"/>
        <sz val="12"/>
        <color theme="1"/>
        <name val="Times New Roman"/>
        <scheme val="none"/>
      </font>
    </dxf>
    <dxf>
      <font>
        <b val="0"/>
        <i val="0"/>
        <strike val="0"/>
        <condense val="0"/>
        <extend val="0"/>
        <outline val="0"/>
        <shadow val="0"/>
        <u val="none"/>
        <vertAlign val="baseline"/>
        <sz val="12"/>
        <color theme="1"/>
        <name val="Times New Roman"/>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center" vertical="bottom" textRotation="0" wrapText="0" indent="0" justifyLastLine="0" shrinkToFit="0" readingOrder="0"/>
    </dxf>
    <dxf>
      <font>
        <b/>
        <i val="0"/>
        <strike val="0"/>
        <condense val="0"/>
        <extend val="0"/>
        <outline val="0"/>
        <shadow val="0"/>
        <u val="none"/>
        <vertAlign val="baseline"/>
        <sz val="12"/>
        <color theme="1"/>
        <name val="Times New Roman"/>
        <scheme val="none"/>
      </font>
      <fill>
        <patternFill patternType="solid">
          <fgColor indexed="64"/>
          <bgColor theme="2" tint="-9.9978637043366805E-2"/>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Times New Roman"/>
        <scheme val="none"/>
      </font>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indexed="64"/>
          <bgColor theme="0" tint="-0.14999847407452621"/>
        </patternFill>
      </fill>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numFmt numFmtId="0" formatCode="General"/>
      <fill>
        <patternFill patternType="solid">
          <fgColor indexed="64"/>
          <bgColor theme="0" tint="-0.14999847407452621"/>
        </patternFill>
      </fill>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numFmt numFmtId="0" formatCode="General"/>
      <alignment horizontal="righ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numFmt numFmtId="4" formatCode="#,##0.00"/>
      <alignment horizontal="righ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numFmt numFmtId="4" formatCode="#,##0.00"/>
      <alignment horizontal="left" vertical="center" textRotation="0" wrapText="0" indent="0" justifyLastLine="0" shrinkToFit="0" readingOrder="0"/>
    </dxf>
    <dxf>
      <font>
        <b val="0"/>
        <i val="0"/>
        <strike val="0"/>
        <condense val="0"/>
        <extend val="0"/>
        <outline val="0"/>
        <shadow val="0"/>
        <u val="none"/>
        <vertAlign val="baseline"/>
        <sz val="12"/>
        <color rgb="FF000000"/>
        <name val="Times New Roman"/>
        <scheme val="none"/>
      </font>
      <numFmt numFmtId="164" formatCode="0.0"/>
      <alignment horizontal="general" vertical="top" textRotation="0" wrapText="1" indent="0" justifyLastLine="0" shrinkToFit="0" readingOrder="0"/>
    </dxf>
    <dxf>
      <font>
        <b val="0"/>
        <i val="0"/>
        <strike val="0"/>
        <condense val="0"/>
        <extend val="0"/>
        <outline val="0"/>
        <shadow val="0"/>
        <u val="none"/>
        <vertAlign val="baseline"/>
        <sz val="12"/>
        <color rgb="FF000000"/>
        <name val="Times New Roman"/>
        <scheme val="none"/>
      </font>
      <numFmt numFmtId="164" formatCode="0.0"/>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dxf>
    <dxf>
      <font>
        <b val="0"/>
        <i val="0"/>
        <strike val="0"/>
        <condense val="0"/>
        <extend val="0"/>
        <outline val="0"/>
        <shadow val="0"/>
        <u val="none"/>
        <vertAlign val="baseline"/>
        <sz val="12"/>
        <color theme="1"/>
        <name val="Times New Roman"/>
        <scheme val="none"/>
      </font>
    </dxf>
    <dxf>
      <font>
        <b val="0"/>
        <i val="0"/>
        <strike val="0"/>
        <condense val="0"/>
        <extend val="0"/>
        <outline val="0"/>
        <shadow val="0"/>
        <u val="none"/>
        <vertAlign val="baseline"/>
        <sz val="12"/>
        <color theme="1"/>
        <name val="Times New Roman"/>
        <scheme val="none"/>
      </font>
    </dxf>
    <dxf>
      <font>
        <b val="0"/>
        <i val="0"/>
        <strike val="0"/>
        <condense val="0"/>
        <extend val="0"/>
        <outline val="0"/>
        <shadow val="0"/>
        <u val="none"/>
        <vertAlign val="baseline"/>
        <sz val="12"/>
        <color theme="1"/>
        <name val="Times New Roman"/>
        <scheme val="none"/>
      </font>
    </dxf>
    <dxf>
      <font>
        <b val="0"/>
        <i val="0"/>
        <strike val="0"/>
        <condense val="0"/>
        <extend val="0"/>
        <outline val="0"/>
        <shadow val="0"/>
        <u val="none"/>
        <vertAlign val="baseline"/>
        <sz val="12"/>
        <color theme="1"/>
        <name val="Times New Roman"/>
        <scheme val="none"/>
      </font>
      <numFmt numFmtId="165" formatCode="#,##0.0"/>
    </dxf>
    <dxf>
      <font>
        <b val="0"/>
        <i val="0"/>
        <strike val="0"/>
        <condense val="0"/>
        <extend val="0"/>
        <outline val="0"/>
        <shadow val="0"/>
        <u val="none"/>
        <vertAlign val="baseline"/>
        <sz val="12"/>
        <color theme="1"/>
        <name val="Times New Roman"/>
        <scheme val="none"/>
      </font>
      <numFmt numFmtId="4" formatCode="#,##0.00"/>
    </dxf>
    <dxf>
      <font>
        <b val="0"/>
        <i val="0"/>
        <strike val="0"/>
        <condense val="0"/>
        <extend val="0"/>
        <outline val="0"/>
        <shadow val="0"/>
        <u val="none"/>
        <vertAlign val="baseline"/>
        <sz val="12"/>
        <color theme="1"/>
        <name val="Times New Roman"/>
        <scheme val="none"/>
      </font>
      <numFmt numFmtId="4" formatCode="#,##0.00"/>
    </dxf>
    <dxf>
      <font>
        <b val="0"/>
        <i val="0"/>
        <strike val="0"/>
        <condense val="0"/>
        <extend val="0"/>
        <outline val="0"/>
        <shadow val="0"/>
        <u val="none"/>
        <vertAlign val="baseline"/>
        <sz val="12"/>
        <color theme="1"/>
        <name val="Times New Roman"/>
        <scheme val="none"/>
      </font>
    </dxf>
    <dxf>
      <font>
        <b val="0"/>
        <i val="0"/>
        <strike val="0"/>
        <condense val="0"/>
        <extend val="0"/>
        <outline val="0"/>
        <shadow val="0"/>
        <u val="none"/>
        <vertAlign val="baseline"/>
        <sz val="12"/>
        <color auto="1"/>
        <name val="Times New Roman"/>
        <scheme val="none"/>
      </font>
      <alignment horizontal="left" vertical="bottom"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center" vertical="bottom"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center" vertical="bottom" textRotation="0" wrapText="0" indent="0" justifyLastLine="0" shrinkToFit="0" readingOrder="0"/>
    </dxf>
    <dxf>
      <font>
        <b val="0"/>
        <i val="0"/>
        <strike val="0"/>
        <condense val="0"/>
        <extend val="0"/>
        <outline val="0"/>
        <shadow val="0"/>
        <u val="none"/>
        <vertAlign val="baseline"/>
        <sz val="12"/>
        <color rgb="FF000000"/>
        <name val="Times New Roman"/>
        <scheme val="none"/>
      </font>
      <alignment horizontal="left" vertical="bottom"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dxf>
    <dxf>
      <font>
        <b/>
        <i val="0"/>
        <strike val="0"/>
        <condense val="0"/>
        <extend val="0"/>
        <outline val="0"/>
        <shadow val="0"/>
        <u val="none"/>
        <vertAlign val="baseline"/>
        <sz val="12"/>
        <color theme="1"/>
        <name val="Times New Roman"/>
        <scheme val="none"/>
      </font>
      <fill>
        <patternFill patternType="solid">
          <fgColor indexed="64"/>
          <bgColor theme="2" tint="-9.9978637043366805E-2"/>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numFmt numFmtId="0" formatCode="General"/>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numFmt numFmtId="0" formatCode="General"/>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numFmt numFmtId="0" formatCode="General"/>
      <alignment horizontal="general"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numFmt numFmtId="0" formatCode="General"/>
      <alignment horizontal="general" vertical="top" textRotation="0" wrapText="0" indent="0" justifyLastLine="0" shrinkToFit="0" readingOrder="0"/>
    </dxf>
    <dxf>
      <font>
        <b val="0"/>
        <i val="0"/>
        <strike val="0"/>
        <condense val="0"/>
        <extend val="0"/>
        <outline val="0"/>
        <shadow val="0"/>
        <u val="none"/>
        <vertAlign val="baseline"/>
        <sz val="12"/>
        <color theme="1"/>
        <name val="Times New Roman"/>
        <scheme val="none"/>
      </font>
      <numFmt numFmtId="0" formatCode="General"/>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left"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8" formatCode="#,##0_ ;\-#,##0\ "/>
      <alignment horizontal="general" vertical="top" textRotation="0" wrapText="1" indent="0" justifyLastLine="0" shrinkToFit="0" readingOrder="0"/>
    </dxf>
    <dxf>
      <font>
        <b val="0"/>
        <i val="0"/>
        <strike val="0"/>
        <condense val="0"/>
        <extend val="0"/>
        <outline val="0"/>
        <shadow val="0"/>
        <u val="none"/>
        <vertAlign val="baseline"/>
        <sz val="12"/>
        <color auto="1"/>
        <name val="Times New Roman"/>
        <scheme val="none"/>
      </font>
      <numFmt numFmtId="168" formatCode="#,##0_ ;\-#,##0\ "/>
      <alignment horizontal="general" vertical="top" textRotation="0" wrapText="1" indent="0" justifyLastLine="0" shrinkToFit="0" readingOrder="0"/>
    </dxf>
    <dxf>
      <font>
        <b val="0"/>
        <i val="0"/>
        <strike val="0"/>
        <condense val="0"/>
        <extend val="0"/>
        <outline val="0"/>
        <shadow val="0"/>
        <u val="none"/>
        <vertAlign val="baseline"/>
        <sz val="12"/>
        <color auto="1"/>
        <name val="Times New Roman"/>
        <scheme val="none"/>
      </font>
      <numFmt numFmtId="168" formatCode="#,##0_ ;\-#,##0\ "/>
      <alignment horizontal="left" vertical="top" textRotation="0" wrapText="1" indent="0" justifyLastLine="0" shrinkToFit="0" readingOrder="0"/>
    </dxf>
    <dxf>
      <font>
        <b val="0"/>
        <i val="0"/>
        <strike val="0"/>
        <condense val="0"/>
        <extend val="0"/>
        <outline val="0"/>
        <shadow val="0"/>
        <u val="none"/>
        <vertAlign val="baseline"/>
        <sz val="12"/>
        <color auto="1"/>
        <name val="Times New Roman"/>
        <scheme val="none"/>
      </font>
      <numFmt numFmtId="168" formatCode="#,##0_ ;\-#,##0\ "/>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2"/>
        <color rgb="FF000000"/>
        <name val="Times New Roman"/>
        <scheme val="none"/>
      </font>
      <numFmt numFmtId="164" formatCode="0.0"/>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center"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left" vertical="center" textRotation="0" wrapText="0" indent="0" justifyLastLine="0" shrinkToFit="0" readingOrder="0"/>
    </dxf>
    <dxf>
      <font>
        <i val="0"/>
      </font>
      <alignment horizontal="center" vertical="center" textRotation="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4" formatCode="0.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4" formatCode="0.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numFmt numFmtId="165" formatCode="#,##0.0"/>
      <fill>
        <patternFill patternType="solid">
          <fgColor indexed="64"/>
          <bgColor theme="2" tint="-9.9978637043366805E-2"/>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numFmt numFmtId="165" formatCode="#,##0.0"/>
      <fill>
        <patternFill patternType="solid">
          <fgColor indexed="64"/>
          <bgColor theme="2" tint="-9.9978637043366805E-2"/>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numFmt numFmtId="165" formatCode="#,##0.0"/>
      <alignment horizontal="center"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4" formatCode="#,##0.0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numFmt numFmtId="4" formatCode="#,##0.0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rgb="FF000000"/>
        <name val="Times New Roman"/>
        <scheme val="none"/>
      </font>
      <numFmt numFmtId="164" formatCode="0.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indexed="64"/>
          <bgColor theme="0"/>
        </patternFill>
      </fill>
      <alignment horizontal="center" vertical="center" textRotation="0" wrapText="0" indent="0" justifyLastLine="0" shrinkToFit="0" readingOrder="0"/>
    </dxf>
    <dxf>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Times New Roman"/>
        <scheme val="none"/>
      </font>
      <fill>
        <patternFill patternType="solid">
          <fgColor indexed="64"/>
          <bgColor theme="2" tint="-9.9978637043366805E-2"/>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left" vertical="top" textRotation="0" wrapText="1" indent="0" justifyLastLine="0" shrinkToFit="0" readingOrder="0"/>
    </dxf>
    <dxf>
      <font>
        <b val="0"/>
        <i val="0"/>
        <strike val="0"/>
        <condense val="0"/>
        <extend val="0"/>
        <outline val="0"/>
        <shadow val="0"/>
        <u val="none"/>
        <vertAlign val="baseline"/>
        <sz val="12"/>
        <color theme="1"/>
        <name val="Times New Roman"/>
        <scheme val="none"/>
      </font>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Times New Roman"/>
        <scheme val="none"/>
      </font>
      <numFmt numFmtId="165"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Times New Roman"/>
        <scheme val="none"/>
      </font>
      <numFmt numFmtId="4"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Times New Roman"/>
        <scheme val="none"/>
      </font>
      <numFmt numFmtId="4"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Times New Roman"/>
        <scheme val="none"/>
      </font>
    </dxf>
    <dxf>
      <font>
        <b val="0"/>
        <i val="0"/>
        <strike val="0"/>
        <condense val="0"/>
        <extend val="0"/>
        <outline val="0"/>
        <shadow val="0"/>
        <u val="none"/>
        <vertAlign val="baseline"/>
        <sz val="12"/>
        <color auto="1"/>
        <name val="Times New Roman"/>
        <scheme val="none"/>
      </font>
      <alignment horizontal="general" vertical="top"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left" vertical="center" textRotation="0" wrapText="0" indent="0" justifyLastLine="0" shrinkToFit="0" readingOrder="0"/>
    </dxf>
    <dxf>
      <font>
        <b/>
        <i val="0"/>
        <strike val="0"/>
        <condense val="0"/>
        <extend val="0"/>
        <outline val="0"/>
        <shadow val="0"/>
        <u val="none"/>
        <vertAlign val="baseline"/>
        <sz val="12"/>
        <color theme="1"/>
        <name val="Times New Roman"/>
        <scheme val="none"/>
      </font>
      <fill>
        <patternFill patternType="solid">
          <fgColor indexed="64"/>
          <bgColor theme="0" tint="-0.14999847407452621"/>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dxf>
    <dxf>
      <font>
        <b val="0"/>
        <i val="0"/>
        <strike val="0"/>
        <condense val="0"/>
        <extend val="0"/>
        <outline val="0"/>
        <shadow val="0"/>
        <u val="none"/>
        <vertAlign val="baseline"/>
        <sz val="12"/>
        <color theme="1"/>
        <name val="Times New Roman"/>
        <scheme val="none"/>
      </font>
    </dxf>
    <dxf>
      <font>
        <b val="0"/>
        <i val="0"/>
        <strike val="0"/>
        <condense val="0"/>
        <extend val="0"/>
        <outline val="0"/>
        <shadow val="0"/>
        <u val="none"/>
        <vertAlign val="baseline"/>
        <sz val="12"/>
        <color theme="1"/>
        <name val="Times New Roman"/>
        <scheme val="none"/>
      </font>
    </dxf>
    <dxf>
      <font>
        <b val="0"/>
        <i val="0"/>
        <strike val="0"/>
        <condense val="0"/>
        <extend val="0"/>
        <outline val="0"/>
        <shadow val="0"/>
        <u val="none"/>
        <vertAlign val="baseline"/>
        <sz val="12"/>
        <color theme="1"/>
        <name val="Times New Roman"/>
        <scheme val="none"/>
      </font>
    </dxf>
    <dxf>
      <font>
        <b val="0"/>
        <i val="0"/>
        <strike val="0"/>
        <condense val="0"/>
        <extend val="0"/>
        <outline val="0"/>
        <shadow val="0"/>
        <u val="none"/>
        <vertAlign val="baseline"/>
        <sz val="12"/>
        <color theme="1"/>
        <name val="Times New Roman"/>
        <scheme val="none"/>
      </font>
    </dxf>
    <dxf>
      <font>
        <b val="0"/>
        <i val="0"/>
        <strike val="0"/>
        <condense val="0"/>
        <extend val="0"/>
        <outline val="0"/>
        <shadow val="0"/>
        <u val="none"/>
        <vertAlign val="baseline"/>
        <sz val="12"/>
        <color theme="1"/>
        <name val="Times New Roman"/>
        <scheme val="none"/>
      </font>
    </dxf>
    <dxf>
      <font>
        <b/>
        <i val="0"/>
        <strike val="0"/>
        <condense val="0"/>
        <extend val="0"/>
        <outline val="0"/>
        <shadow val="0"/>
        <u val="none"/>
        <vertAlign val="baseline"/>
        <sz val="12"/>
        <color rgb="FF000000"/>
        <name val="Times New Roman"/>
        <scheme val="none"/>
      </font>
      <alignment horizontal="right" vertical="top" textRotation="0" wrapText="0" indent="0" justifyLastLine="0" shrinkToFit="0" readingOrder="0"/>
    </dxf>
    <dxf>
      <font>
        <b/>
        <i val="0"/>
        <strike val="0"/>
        <condense val="0"/>
        <extend val="0"/>
        <outline val="0"/>
        <shadow val="0"/>
        <u val="none"/>
        <vertAlign val="baseline"/>
        <sz val="12"/>
        <color rgb="FF000000"/>
        <name val="Times New Roman"/>
        <scheme val="none"/>
      </font>
      <alignment horizontal="right" vertical="top" textRotation="0" wrapText="0" indent="0" justifyLastLine="0" shrinkToFit="0" readingOrder="0"/>
    </dxf>
    <dxf>
      <font>
        <b/>
        <i val="0"/>
        <strike val="0"/>
        <condense val="0"/>
        <extend val="0"/>
        <outline val="0"/>
        <shadow val="0"/>
        <u val="none"/>
        <vertAlign val="baseline"/>
        <sz val="12"/>
        <color rgb="FF000000"/>
        <name val="Times New Roman"/>
        <scheme val="none"/>
      </font>
      <alignment horizontal="right" vertical="top" textRotation="0" wrapText="0" indent="0" justifyLastLine="0" shrinkToFit="0" readingOrder="0"/>
    </dxf>
    <dxf>
      <font>
        <b/>
        <i val="0"/>
        <strike val="0"/>
        <condense val="0"/>
        <extend val="0"/>
        <outline val="0"/>
        <shadow val="0"/>
        <u val="none"/>
        <vertAlign val="baseline"/>
        <sz val="12"/>
        <color rgb="FF000000"/>
        <name val="Times New Roman"/>
        <scheme val="none"/>
      </font>
      <alignment horizontal="right" vertical="top" textRotation="0" wrapText="0" indent="0" justifyLastLine="0" shrinkToFit="0" readingOrder="0"/>
    </dxf>
    <dxf>
      <font>
        <b/>
        <i val="0"/>
        <strike val="0"/>
        <condense val="0"/>
        <extend val="0"/>
        <outline val="0"/>
        <shadow val="0"/>
        <u val="none"/>
        <vertAlign val="baseline"/>
        <sz val="12"/>
        <color rgb="FF000000"/>
        <name val="Times New Roman"/>
        <scheme val="none"/>
      </font>
      <alignment horizontal="right" vertical="top" textRotation="0" wrapText="0" indent="0" justifyLastLine="0" shrinkToFit="0" readingOrder="0"/>
    </dxf>
    <dxf>
      <font>
        <b val="0"/>
        <i val="0"/>
        <strike val="0"/>
        <condense val="0"/>
        <extend val="0"/>
        <outline val="0"/>
        <shadow val="0"/>
        <u val="none"/>
        <vertAlign val="baseline"/>
        <sz val="12"/>
        <color theme="1"/>
        <name val="Times New Roman"/>
        <scheme val="none"/>
      </font>
      <numFmt numFmtId="0" formatCode="General"/>
    </dxf>
    <dxf>
      <font>
        <b val="0"/>
        <i val="0"/>
        <strike val="0"/>
        <condense val="0"/>
        <extend val="0"/>
        <outline val="0"/>
        <shadow val="0"/>
        <u val="none"/>
        <vertAlign val="baseline"/>
        <sz val="12"/>
        <color rgb="FF000000"/>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Times New Roman"/>
        <scheme val="none"/>
      </font>
      <numFmt numFmtId="4" formatCode="#,##0.00"/>
      <alignment horizontal="right" vertical="bottom" textRotation="0" wrapText="0" indent="0" justifyLastLine="0" shrinkToFit="0" readingOrder="0"/>
    </dxf>
    <dxf>
      <font>
        <b val="0"/>
        <i val="0"/>
        <strike val="0"/>
        <condense val="0"/>
        <extend val="0"/>
        <outline val="0"/>
        <shadow val="0"/>
        <u val="none"/>
        <vertAlign val="baseline"/>
        <sz val="12"/>
        <color rgb="FF000000"/>
        <name val="Times New Roman"/>
        <scheme val="none"/>
      </font>
      <alignment horizontal="center" vertical="bottom" textRotation="0" wrapText="0" indent="0" justifyLastLine="0" shrinkToFit="0" readingOrder="0"/>
    </dxf>
    <dxf>
      <font>
        <b val="0"/>
        <i val="0"/>
        <strike val="0"/>
        <condense val="0"/>
        <extend val="0"/>
        <outline val="0"/>
        <shadow val="0"/>
        <u val="none"/>
        <vertAlign val="baseline"/>
        <sz val="12"/>
        <color rgb="FF000000"/>
        <name val="Times New Roman"/>
        <scheme val="none"/>
      </font>
      <alignment horizontal="center" vertical="bottom"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center" vertical="bottom" textRotation="0" wrapText="0" indent="0" justifyLastLine="0" shrinkToFit="0" readingOrder="0"/>
    </dxf>
    <dxf>
      <font>
        <b val="0"/>
        <i val="0"/>
        <strike val="0"/>
        <condense val="0"/>
        <extend val="0"/>
        <outline val="0"/>
        <shadow val="0"/>
        <u val="none"/>
        <vertAlign val="baseline"/>
        <sz val="12"/>
        <color theme="1"/>
        <name val="Times New Roman"/>
        <scheme val="none"/>
      </font>
    </dxf>
    <dxf>
      <font>
        <b/>
        <i val="0"/>
        <strike val="0"/>
        <condense val="0"/>
        <extend val="0"/>
        <outline val="0"/>
        <shadow val="0"/>
        <u val="none"/>
        <vertAlign val="baseline"/>
        <sz val="12"/>
        <color theme="1"/>
        <name val="Times New Roman"/>
        <scheme val="none"/>
      </font>
      <fill>
        <patternFill patternType="solid">
          <fgColor indexed="64"/>
          <bgColor theme="0" tint="-0.14999847407452621"/>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onnections" Target="connection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46" Type="http://schemas.openxmlformats.org/officeDocument/2006/relationships/customXml" Target="../customXml/item4.xml"/><Relationship Id="rId20" Type="http://schemas.openxmlformats.org/officeDocument/2006/relationships/worksheet" Target="worksheets/sheet20.xml"/><Relationship Id="rId41"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otalRevenue" displayName="TotalRevenue" ref="A1:R108" totalsRowShown="0" headerRowDxfId="544" dataDxfId="543">
  <autoFilter ref="A1:R108" xr:uid="{00000000-0009-0000-0100-000002000000}"/>
  <tableColumns count="18">
    <tableColumn id="1" xr3:uid="{00000000-0010-0000-0000-000001000000}" name="Country" dataDxfId="542"/>
    <tableColumn id="2" xr3:uid="{00000000-0010-0000-0000-000002000000}" name="Year" dataDxfId="541"/>
    <tableColumn id="3" xr3:uid="{00000000-0010-0000-0000-000003000000}" name="Sector" dataDxfId="540"/>
    <tableColumn id="4" xr3:uid="{00000000-0010-0000-0000-000004000000}" name="Total Revenue (Millions CHI$)" dataDxfId="539"/>
    <tableColumn id="5" xr3:uid="{00000000-0010-0000-0000-000005000000}" name="Total Revenue (Millions US$)" dataDxfId="538"/>
    <tableColumn id="7" xr3:uid="{00000000-0010-0000-0000-000007000000}" name="Subscriber Revenue (Millions BRL$)" dataDxfId="537">
      <calculatedColumnFormula>TotalRevenue[[#This Row],[Total Revenue (Millions CHI$)]]*640.29</calculatedColumnFormula>
    </tableColumn>
    <tableColumn id="8" xr3:uid="{00000000-0010-0000-0000-000008000000}" name="Mobile Voice Revenue (Millions BRL$)" dataDxfId="536"/>
    <tableColumn id="6" xr3:uid="{00000000-0010-0000-0000-000006000000}" name="Mobile Data Revenue (Millions BRL$)" dataDxfId="535"/>
    <tableColumn id="16" xr3:uid="{00000000-0010-0000-0000-000010000000}" name="Ad Revenue (Millions BRL$)" dataDxfId="534"/>
    <tableColumn id="20" xr3:uid="{00000000-0010-0000-0000-000014000000}" name="Public Funding (Millions BRL$)" dataDxfId="533"/>
    <tableColumn id="21" xr3:uid="{00000000-0010-0000-0000-000015000000}" name="Physical Sales (Millions BRL$)" dataDxfId="532"/>
    <tableColumn id="9" xr3:uid="{00000000-0010-0000-0000-000009000000}" name="Digital Sales/Download (Millions BRL$)" dataDxfId="531"/>
    <tableColumn id="10" xr3:uid="{00000000-0010-0000-0000-00000A000000}" name="Recorded Music Revenue (Millions BRL$)" dataDxfId="530"/>
    <tableColumn id="11" xr3:uid="{00000000-0010-0000-0000-00000B000000}" name="Live Entertainment Revenue (Millions BRL$)" dataDxfId="529"/>
    <tableColumn id="12" xr3:uid="{00000000-0010-0000-0000-00000C000000}" name="Publishing Royalties (Millions US$)" dataDxfId="528"/>
    <tableColumn id="13" xr3:uid="{00000000-0010-0000-0000-00000D000000}" name="Micropayments (Millions BRL$)" dataDxfId="527"/>
    <tableColumn id="14" xr3:uid="{00000000-0010-0000-0000-00000E000000}" name="Other Revenue (Millions BRL$)" dataDxfId="526"/>
    <tableColumn id="15" xr3:uid="{00000000-0010-0000-0000-00000F000000}" name="Notes" dataDxfId="525"/>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9000000}" name="Table5" displayName="Table5" ref="A1:K111" totalsRowShown="0" headerRowDxfId="406" dataDxfId="405">
  <autoFilter ref="A1:K111" xr:uid="{00000000-0009-0000-0100-000005000000}"/>
  <tableColumns count="11">
    <tableColumn id="1" xr3:uid="{00000000-0010-0000-0900-000001000000}" name="Country" dataDxfId="404"/>
    <tableColumn id="2" xr3:uid="{00000000-0010-0000-0900-000002000000}" name="Year" dataDxfId="403"/>
    <tableColumn id="3" xr3:uid="{00000000-0010-0000-0900-000003000000}" name="Sector" dataDxfId="402"/>
    <tableColumn id="4" xr3:uid="{00000000-0010-0000-0900-000004000000}" name="Parent Ownership Group" dataDxfId="401"/>
    <tableColumn id="5" xr3:uid="{00000000-0010-0000-0900-000005000000}" name="Operating Division/Company" dataDxfId="400"/>
    <tableColumn id="6" xr3:uid="{00000000-0010-0000-0900-000006000000}" name="Operating Brand/Title" dataDxfId="399"/>
    <tableColumn id="7" xr3:uid="{00000000-0010-0000-0900-000007000000}" name="Total Revenue (Millions BRL$)" dataDxfId="398"/>
    <tableColumn id="8" xr3:uid="{00000000-0010-0000-0900-000008000000}" name="Total Revenue (Millions US$)" dataDxfId="397"/>
    <tableColumn id="9" xr3:uid="{00000000-0010-0000-0900-000009000000}" name="Market Shares by Revenue (%)" dataDxfId="396"/>
    <tableColumn id="10" xr3:uid="{00000000-0010-0000-0900-00000A000000}" name="Public Funding (Million CDN$)" dataDxfId="395"/>
    <tableColumn id="11" xr3:uid="{00000000-0010-0000-0900-00000B000000}" name="Notes" dataDxfId="394"/>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A000000}" name="Table6" displayName="Table6" ref="A1:L2" totalsRowShown="0" headerRowDxfId="393" dataDxfId="392">
  <autoFilter ref="A1:L2" xr:uid="{00000000-0009-0000-0100-000006000000}"/>
  <tableColumns count="12">
    <tableColumn id="1" xr3:uid="{00000000-0010-0000-0A00-000001000000}" name="Country" dataDxfId="391"/>
    <tableColumn id="2" xr3:uid="{00000000-0010-0000-0A00-000002000000}" name="Year" dataDxfId="390"/>
    <tableColumn id="3" xr3:uid="{00000000-0010-0000-0A00-000003000000}" name="Sector" dataDxfId="389"/>
    <tableColumn id="4" xr3:uid="{00000000-0010-0000-0A00-000004000000}" name="Parent Ownership Group" dataDxfId="388"/>
    <tableColumn id="5" xr3:uid="{00000000-0010-0000-0A00-000005000000}" name="Operating Division/Company" dataDxfId="387"/>
    <tableColumn id="6" xr3:uid="{00000000-0010-0000-0A00-000006000000}" name="Operating Brand/Title" dataDxfId="386"/>
    <tableColumn id="7" xr3:uid="{00000000-0010-0000-0A00-000007000000}" name="Total Revenue (Millions BRL$)" dataDxfId="385"/>
    <tableColumn id="8" xr3:uid="{00000000-0010-0000-0A00-000008000000}" name="Total Revenue (Millions US$)" dataDxfId="384"/>
    <tableColumn id="9" xr3:uid="{00000000-0010-0000-0A00-000009000000}" name="Market Shares by Revenue (%)" dataDxfId="383"/>
    <tableColumn id="10" xr3:uid="{00000000-0010-0000-0A00-00000A000000}" name="Audiences (000s)" dataDxfId="382"/>
    <tableColumn id="11" xr3:uid="{00000000-0010-0000-0A00-00000B000000}" name="Market Shares by Audience (%)" dataDxfId="381"/>
    <tableColumn id="12" xr3:uid="{00000000-0010-0000-0A00-00000C000000}" name="Notes"/>
  </tableColumns>
  <tableStyleInfo name="TableStyleLight18"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B000000}" name="DigitalGames" displayName="DigitalGames" ref="A1:R3" totalsRowShown="0" dataDxfId="380">
  <autoFilter ref="A1:R3" xr:uid="{00000000-0009-0000-0100-000015000000}"/>
  <tableColumns count="18">
    <tableColumn id="1" xr3:uid="{00000000-0010-0000-0B00-000001000000}" name="Country" dataDxfId="379"/>
    <tableColumn id="2" xr3:uid="{00000000-0010-0000-0B00-000002000000}" name="Year" dataDxfId="378"/>
    <tableColumn id="3" xr3:uid="{00000000-0010-0000-0B00-000003000000}" name="Sector" dataDxfId="377"/>
    <tableColumn id="4" xr3:uid="{00000000-0010-0000-0B00-000004000000}" name="Parent Ownership Group" dataDxfId="376"/>
    <tableColumn id="5" xr3:uid="{00000000-0010-0000-0B00-000005000000}" name="Operating Division/Company" dataDxfId="375"/>
    <tableColumn id="6" xr3:uid="{00000000-0010-0000-0B00-000006000000}" name="Operating Brand/Title" dataDxfId="374"/>
    <tableColumn id="7" xr3:uid="{00000000-0010-0000-0B00-000007000000}" name="Total Revenue (Millions BRL$)" dataDxfId="373">
      <calculatedColumnFormula>SUM(J2:N2)</calculatedColumnFormula>
    </tableColumn>
    <tableColumn id="8" xr3:uid="{00000000-0010-0000-0B00-000008000000}" name="Total Revenue (Millions US$)" dataDxfId="372"/>
    <tableColumn id="9" xr3:uid="{00000000-0010-0000-0B00-000009000000}" name="Market Shares by Revenue (%)" dataDxfId="371">
      <calculatedColumnFormula>DigitalGames[[#This Row],[Total Revenue (Millions BRL$)]]/('Total Revenue (Millions)'!#REF!)*100</calculatedColumnFormula>
    </tableColumn>
    <tableColumn id="10" xr3:uid="{00000000-0010-0000-0B00-00000A000000}" name="Physical Sales (Millions BRL$)" dataDxfId="370"/>
    <tableColumn id="11" xr3:uid="{00000000-0010-0000-0B00-00000B000000}" name="Digital Sales/Download (Millions BRL$)" dataDxfId="369"/>
    <tableColumn id="12" xr3:uid="{00000000-0010-0000-0B00-00000C000000}" name="Subscriber Revenue (Millions BRL$)" dataDxfId="368"/>
    <tableColumn id="13" xr3:uid="{00000000-0010-0000-0B00-00000D000000}" name="Ad Revenue (Millions BRL$)" dataDxfId="367"/>
    <tableColumn id="14" xr3:uid="{00000000-0010-0000-0B00-00000E000000}" name="Micropayments (Millions BRL$)" dataDxfId="366"/>
    <tableColumn id="15" xr3:uid="{00000000-0010-0000-0B00-00000F000000}" name="Downloads (000s)" dataDxfId="365"/>
    <tableColumn id="16" xr3:uid="{00000000-0010-0000-0B00-000010000000}" name="Market Shares by Download (%)" dataDxfId="364"/>
    <tableColumn id="17" xr3:uid="{00000000-0010-0000-0B00-000011000000}" name="Sub-sector" dataDxfId="363"/>
    <tableColumn id="18" xr3:uid="{00000000-0010-0000-0B00-000012000000}" name="Notes" dataDxfId="362"/>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C000000}" name="BroadcastRadio" displayName="BroadcastRadio" ref="A1:P60" totalsRowShown="0" headerRowDxfId="361">
  <autoFilter ref="A1:P60" xr:uid="{00000000-0009-0000-0100-000016000000}"/>
  <tableColumns count="16">
    <tableColumn id="1" xr3:uid="{00000000-0010-0000-0C00-000001000000}" name="Country" dataDxfId="360"/>
    <tableColumn id="2" xr3:uid="{00000000-0010-0000-0C00-000002000000}" name="Year" dataDxfId="359"/>
    <tableColumn id="3" xr3:uid="{00000000-0010-0000-0C00-000003000000}" name="Sector" dataDxfId="358"/>
    <tableColumn id="4" xr3:uid="{00000000-0010-0000-0C00-000004000000}" name="Parent Ownership Group" dataDxfId="357"/>
    <tableColumn id="5" xr3:uid="{00000000-0010-0000-0C00-000005000000}" name="Operating Division/Company" dataDxfId="356"/>
    <tableColumn id="6" xr3:uid="{00000000-0010-0000-0C00-000006000000}" name="Operating Brand/Title" dataDxfId="355"/>
    <tableColumn id="7" xr3:uid="{00000000-0010-0000-0C00-000007000000}" name="Total Revenue (Millions BRL$)" dataDxfId="354"/>
    <tableColumn id="8" xr3:uid="{00000000-0010-0000-0C00-000008000000}" name="Total Revenue (Millions US$)" dataDxfId="353"/>
    <tableColumn id="9" xr3:uid="{00000000-0010-0000-0C00-000009000000}" name="Market Shares by Revenue (%)" dataDxfId="352"/>
    <tableColumn id="11" xr3:uid="{00000000-0010-0000-0C00-00000B000000}" name="Ad Revenue (Millions BRL$)" dataDxfId="351"/>
    <tableColumn id="12" xr3:uid="{00000000-0010-0000-0C00-00000C000000}" name="Public Funding (Millions BRL$)" dataDxfId="350"/>
    <tableColumn id="10" xr3:uid="{00000000-0010-0000-0C00-00000A000000}" name="Subscriber Revenue (Millions BRL$)" dataDxfId="349"/>
    <tableColumn id="17" xr3:uid="{00000000-0010-0000-0C00-000011000000}" name="Subscribers (000s)" dataDxfId="348"/>
    <tableColumn id="13" xr3:uid="{00000000-0010-0000-0C00-00000D000000}" name="Audiences (000s)" dataDxfId="347"/>
    <tableColumn id="14" xr3:uid="{00000000-0010-0000-0C00-00000E000000}" name="Market Shares by Audience (%)" dataDxfId="346"/>
    <tableColumn id="15" xr3:uid="{00000000-0010-0000-0C00-00000F000000}" name="Notes" dataDxfId="345"/>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D000000}" name="MusicServices" displayName="MusicServices" ref="A1:T56" totalsRowShown="0" headerRowDxfId="344" dataDxfId="343">
  <autoFilter ref="A1:T56" xr:uid="{00000000-0009-0000-0100-000017000000}"/>
  <tableColumns count="20">
    <tableColumn id="1" xr3:uid="{00000000-0010-0000-0D00-000001000000}" name="Country" dataDxfId="342"/>
    <tableColumn id="2" xr3:uid="{00000000-0010-0000-0D00-000002000000}" name="Year" dataDxfId="341"/>
    <tableColumn id="3" xr3:uid="{00000000-0010-0000-0D00-000003000000}" name="Sector" dataDxfId="340"/>
    <tableColumn id="4" xr3:uid="{00000000-0010-0000-0D00-000004000000}" name="Parent Ownership Group" dataDxfId="339"/>
    <tableColumn id="5" xr3:uid="{00000000-0010-0000-0D00-000005000000}" name="Operating Division/Company" dataDxfId="338"/>
    <tableColumn id="6" xr3:uid="{00000000-0010-0000-0D00-000006000000}" name="Operating Brand/Title" dataDxfId="337"/>
    <tableColumn id="7" xr3:uid="{00000000-0010-0000-0D00-000007000000}" name="Total Revenue (Millions BRL$)" dataDxfId="336"/>
    <tableColumn id="8" xr3:uid="{00000000-0010-0000-0D00-000008000000}" name="Total Revenue (Millions US$)" dataDxfId="335"/>
    <tableColumn id="9" xr3:uid="{00000000-0010-0000-0D00-000009000000}" name="Market Shares by Revenue (%)" dataDxfId="334">
      <calculatedColumnFormula>MusicServices[[#This Row],[Total Revenue (Millions BRL$)]]/('Total Revenue (Millions)'!#REF!)*100</calculatedColumnFormula>
    </tableColumn>
    <tableColumn id="10" xr3:uid="{00000000-0010-0000-0D00-00000A000000}" name="Subscriber Revenue (Millions BRL$)" dataDxfId="333"/>
    <tableColumn id="11" xr3:uid="{00000000-0010-0000-0D00-00000B000000}" name="Digital Sales/Download (Millions BRL$)" dataDxfId="332"/>
    <tableColumn id="12" xr3:uid="{00000000-0010-0000-0D00-00000C000000}" name="Recorded Music Revenue (Millions BRL$)" dataDxfId="331"/>
    <tableColumn id="13" xr3:uid="{00000000-0010-0000-0D00-00000D000000}" name="Publishing Royalties (Millions BRL$)" dataDxfId="330"/>
    <tableColumn id="14" xr3:uid="{00000000-0010-0000-0D00-00000E000000}" name="Ad Revenue (Millions BRL$)" dataDxfId="329"/>
    <tableColumn id="15" xr3:uid="{00000000-0010-0000-0D00-00000F000000}" name="Live Entertainment Revenue (Millions BRL$)" dataDxfId="328"/>
    <tableColumn id="16" xr3:uid="{00000000-0010-0000-0D00-000010000000}" name="Public Funding (Millions BRL$)" dataDxfId="327"/>
    <tableColumn id="20" xr3:uid="{00000000-0010-0000-0D00-000014000000}" name="Downloads (000s)" dataDxfId="326"/>
    <tableColumn id="17" xr3:uid="{00000000-0010-0000-0D00-000011000000}" name="Market Shares by Download (%)" dataDxfId="325"/>
    <tableColumn id="18" xr3:uid="{00000000-0010-0000-0D00-000012000000}" name="Sub-sector" dataDxfId="324"/>
    <tableColumn id="19" xr3:uid="{00000000-0010-0000-0D00-000013000000}" name="Notes" dataDxfId="323"/>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E000000}" name="Newspapers" displayName="Newspapers" ref="A1:R56" totalsRowShown="0" headerRowDxfId="322" dataDxfId="321">
  <autoFilter ref="A1:R56" xr:uid="{00000000-0009-0000-0100-000018000000}"/>
  <tableColumns count="18">
    <tableColumn id="1" xr3:uid="{00000000-0010-0000-0E00-000001000000}" name="Country" dataDxfId="320"/>
    <tableColumn id="2" xr3:uid="{00000000-0010-0000-0E00-000002000000}" name="Year" dataDxfId="319"/>
    <tableColumn id="3" xr3:uid="{00000000-0010-0000-0E00-000003000000}" name="Sector" dataDxfId="318"/>
    <tableColumn id="4" xr3:uid="{00000000-0010-0000-0E00-000004000000}" name="Parent Ownership Group" dataDxfId="317"/>
    <tableColumn id="5" xr3:uid="{00000000-0010-0000-0E00-000005000000}" name="Operating Division/Company" dataDxfId="316"/>
    <tableColumn id="6" xr3:uid="{00000000-0010-0000-0E00-000006000000}" name="Operating Brand/Title" dataDxfId="315"/>
    <tableColumn id="7" xr3:uid="{00000000-0010-0000-0E00-000007000000}" name="Total Revenue (Millions BRL$)" dataDxfId="314"/>
    <tableColumn id="8" xr3:uid="{00000000-0010-0000-0E00-000008000000}" name="Total Revenue (Million US$)" dataDxfId="313"/>
    <tableColumn id="9" xr3:uid="{00000000-0010-0000-0E00-000009000000}" name="Market Shares by Revenue (%)" dataDxfId="312"/>
    <tableColumn id="11" xr3:uid="{00000000-0010-0000-0E00-00000B000000}" name="Subscriber Revenue (Millions BRL$)" dataDxfId="311"/>
    <tableColumn id="12" xr3:uid="{00000000-0010-0000-0E00-00000C000000}" name="Ad Revenue (Millions BRL$)" dataDxfId="310"/>
    <tableColumn id="13" xr3:uid="{00000000-0010-0000-0E00-00000D000000}" name="Public Funding (Millions BRL$)" dataDxfId="309"/>
    <tableColumn id="14" xr3:uid="{00000000-0010-0000-0E00-00000E000000}" name="Other Revenue (Millions BRL$)" dataDxfId="308"/>
    <tableColumn id="15" xr3:uid="{00000000-0010-0000-0E00-00000F000000}" name="Subscribers (000s)" dataDxfId="307"/>
    <tableColumn id="16" xr3:uid="{00000000-0010-0000-0E00-000010000000}" name="Market Shares by Subscriber (%)" dataDxfId="306"/>
    <tableColumn id="17" xr3:uid="{00000000-0010-0000-0E00-000011000000}" name="Circulation (000s)" dataDxfId="305"/>
    <tableColumn id="18" xr3:uid="{00000000-0010-0000-0E00-000012000000}" name="Market Shares by Circulation (%)" dataDxfId="304"/>
    <tableColumn id="19" xr3:uid="{00000000-0010-0000-0E00-000013000000}" name="Notes" dataDxfId="303"/>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0F000000}" name="Magazines" displayName="Magazines" ref="A1:Q36" totalsRowCount="1" headerRowDxfId="302">
  <autoFilter ref="A1:Q35" xr:uid="{00000000-0009-0000-0100-00001A000000}"/>
  <tableColumns count="17">
    <tableColumn id="1" xr3:uid="{00000000-0010-0000-0F00-000001000000}" name="Country" dataDxfId="301" totalsRowDxfId="300"/>
    <tableColumn id="2" xr3:uid="{00000000-0010-0000-0F00-000002000000}" name="Year" dataDxfId="299" totalsRowDxfId="298"/>
    <tableColumn id="3" xr3:uid="{00000000-0010-0000-0F00-000003000000}" name="Sector" dataDxfId="297" totalsRowDxfId="296"/>
    <tableColumn id="4" xr3:uid="{00000000-0010-0000-0F00-000004000000}" name="Parent Ownership Group" dataDxfId="295" totalsRowDxfId="294"/>
    <tableColumn id="5" xr3:uid="{00000000-0010-0000-0F00-000005000000}" name="Operating Division/Company" dataDxfId="293" totalsRowDxfId="292"/>
    <tableColumn id="6" xr3:uid="{00000000-0010-0000-0F00-000006000000}" name="Operating Brand/Title" dataDxfId="291" totalsRowDxfId="290"/>
    <tableColumn id="7" xr3:uid="{00000000-0010-0000-0F00-000007000000}" name="Total Revenue (Millions BRL$)" dataDxfId="289" totalsRowDxfId="288"/>
    <tableColumn id="8" xr3:uid="{00000000-0010-0000-0F00-000008000000}" name="Total Revenue (Millions US$)" dataDxfId="287" totalsRowDxfId="286"/>
    <tableColumn id="9" xr3:uid="{00000000-0010-0000-0F00-000009000000}" name="Market Shares by Revenue (%)" totalsRowLabel=" " dataDxfId="285" totalsRowDxfId="284">
      <calculatedColumnFormula>Magazines[[#This Row],[Total Revenue (Millions BRL$)]]/('Total Revenue (Millions)'!#REF!)*100</calculatedColumnFormula>
    </tableColumn>
    <tableColumn id="11" xr3:uid="{00000000-0010-0000-0F00-00000B000000}" name="Subscriber Revenue (Millions BRL$)" dataDxfId="283" totalsRowDxfId="282"/>
    <tableColumn id="12" xr3:uid="{00000000-0010-0000-0F00-00000C000000}" name="Ad Revenue (Millions BRL$)" dataDxfId="281" totalsRowDxfId="280"/>
    <tableColumn id="13" xr3:uid="{00000000-0010-0000-0F00-00000D000000}" name="Public Funding (Millions BRL$)" dataDxfId="279" totalsRowDxfId="278"/>
    <tableColumn id="14" xr3:uid="{00000000-0010-0000-0F00-00000E000000}" name="Other Revenue (Millions BRL$)" dataDxfId="277" totalsRowDxfId="276"/>
    <tableColumn id="15" xr3:uid="{00000000-0010-0000-0F00-00000F000000}" name="Subscribers (000s)" dataDxfId="275" totalsRowDxfId="274"/>
    <tableColumn id="16" xr3:uid="{00000000-0010-0000-0F00-000010000000}" name="Circulation (000s)" dataDxfId="273" totalsRowDxfId="272"/>
    <tableColumn id="17" xr3:uid="{00000000-0010-0000-0F00-000011000000}" name="Market Shares by Circulation (%)" dataDxfId="271" totalsRowDxfId="270"/>
    <tableColumn id="18" xr3:uid="{00000000-0010-0000-0F00-000012000000}" name="Notes" dataDxfId="269" totalsRowDxfId="268"/>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0000000}" name="InternetAdvertising" displayName="InternetAdvertising" ref="A1:J853" totalsRowShown="0" headerRowDxfId="267" dataDxfId="266">
  <autoFilter ref="A1:J853" xr:uid="{00000000-0009-0000-0100-00000E000000}"/>
  <tableColumns count="10">
    <tableColumn id="1" xr3:uid="{00000000-0010-0000-1000-000001000000}" name="Country" dataDxfId="265"/>
    <tableColumn id="2" xr3:uid="{00000000-0010-0000-1000-000002000000}" name="Year" dataDxfId="264"/>
    <tableColumn id="3" xr3:uid="{00000000-0010-0000-1000-000003000000}" name="Sector" dataDxfId="263"/>
    <tableColumn id="4" xr3:uid="{00000000-0010-0000-1000-000004000000}" name="Parent Ownership Group" dataDxfId="262"/>
    <tableColumn id="5" xr3:uid="{00000000-0010-0000-1000-000005000000}" name="Operating Division/Company" dataDxfId="261"/>
    <tableColumn id="6" xr3:uid="{00000000-0010-0000-1000-000006000000}" name="Operating Brand/Title" dataDxfId="260"/>
    <tableColumn id="7" xr3:uid="{00000000-0010-0000-1000-000007000000}" name="Total Revenue (Millions BRL$)" dataDxfId="259"/>
    <tableColumn id="8" xr3:uid="{00000000-0010-0000-1000-000008000000}" name="Total Revenue (Millions US$)" dataDxfId="258"/>
    <tableColumn id="9" xr3:uid="{00000000-0010-0000-1000-000009000000}" name="Market Shares by Revenue (%)" dataDxfId="257">
      <calculatedColumnFormula>InternetAdvertising[[#This Row],[Total Revenue (Millions BRL$)]]/('Total Revenue (Millions)'!#REF!)*100</calculatedColumnFormula>
    </tableColumn>
    <tableColumn id="11" xr3:uid="{00000000-0010-0000-1000-00000B000000}" name="Notes" dataDxfId="256"/>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1000000}" name="AppDistribution" displayName="AppDistribution" ref="A1:O2" totalsRowShown="0" headerRowDxfId="255">
  <autoFilter ref="A1:O2" xr:uid="{00000000-0009-0000-0100-000011000000}"/>
  <tableColumns count="15">
    <tableColumn id="1" xr3:uid="{00000000-0010-0000-1100-000001000000}" name="Country" dataDxfId="254"/>
    <tableColumn id="2" xr3:uid="{00000000-0010-0000-1100-000002000000}" name="Year" dataDxfId="253"/>
    <tableColumn id="3" xr3:uid="{00000000-0010-0000-1100-000003000000}" name="Sector" dataDxfId="252"/>
    <tableColumn id="4" xr3:uid="{00000000-0010-0000-1100-000004000000}" name="Parent Ownership Group" dataDxfId="251"/>
    <tableColumn id="5" xr3:uid="{00000000-0010-0000-1100-000005000000}" name="Operating Division/Company" dataDxfId="250"/>
    <tableColumn id="6" xr3:uid="{00000000-0010-0000-1100-000006000000}" name="Operating Brand/Title" dataDxfId="249"/>
    <tableColumn id="7" xr3:uid="{00000000-0010-0000-1100-000007000000}" name="Total Revenue (Millions BRL$)" dataDxfId="248"/>
    <tableColumn id="8" xr3:uid="{00000000-0010-0000-1100-000008000000}" name="Total Revenue (Millions US$)" dataDxfId="247"/>
    <tableColumn id="9" xr3:uid="{00000000-0010-0000-1100-000009000000}" name="Market Shares by Revenue (%)" dataDxfId="246">
      <calculatedColumnFormula>AppDistribution[[#This Row],[Total Revenue (Millions BRL$)]]/('Total Revenue (Millions)'!#REF!)*100</calculatedColumnFormula>
    </tableColumn>
    <tableColumn id="10" xr3:uid="{00000000-0010-0000-1100-00000A000000}" name="Subscriber Revenue (Millions BRL$)" dataDxfId="245"/>
    <tableColumn id="11" xr3:uid="{00000000-0010-0000-1100-00000B000000}" name="Ad Revenue (Millions BRL$)" dataDxfId="244"/>
    <tableColumn id="12" xr3:uid="{00000000-0010-0000-1100-00000C000000}" name="Micropayments (Millions BRL$)" dataDxfId="243"/>
    <tableColumn id="13" xr3:uid="{00000000-0010-0000-1100-00000D000000}" name="Downloads (000s)" dataDxfId="242"/>
    <tableColumn id="14" xr3:uid="{00000000-0010-0000-1100-00000E000000}" name="Market Shares by Users/Downloads (%)" dataDxfId="241"/>
    <tableColumn id="15" xr3:uid="{00000000-0010-0000-1100-00000F000000}" name="Notes" dataDxfId="240"/>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12000000}" name="Table8" displayName="Table8" ref="A1:J2" totalsRowShown="0" headerRowDxfId="239">
  <autoFilter ref="A1:J2" xr:uid="{00000000-0009-0000-0100-000008000000}"/>
  <tableColumns count="10">
    <tableColumn id="1" xr3:uid="{00000000-0010-0000-1200-000001000000}" name="Country" dataDxfId="238"/>
    <tableColumn id="2" xr3:uid="{00000000-0010-0000-1200-000002000000}" name="Year" dataDxfId="237"/>
    <tableColumn id="3" xr3:uid="{00000000-0010-0000-1200-000003000000}" name="Sector" dataDxfId="236"/>
    <tableColumn id="4" xr3:uid="{00000000-0010-0000-1200-000004000000}" name="Parent Ownership Group" dataDxfId="235"/>
    <tableColumn id="5" xr3:uid="{00000000-0010-0000-1200-000005000000}" name="Operating Division/Company" dataDxfId="234"/>
    <tableColumn id="6" xr3:uid="{00000000-0010-0000-1200-000006000000}" name="Operating Brand/Title" dataDxfId="233"/>
    <tableColumn id="7" xr3:uid="{00000000-0010-0000-1200-000007000000}" name="Total Revenue (Millions BRL$)" dataDxfId="232"/>
    <tableColumn id="8" xr3:uid="{00000000-0010-0000-1200-000008000000}" name="Total Revenue (Millions US$)" dataDxfId="231"/>
    <tableColumn id="9" xr3:uid="{00000000-0010-0000-1200-000009000000}" name="Market Shares by Revenue (%)" dataDxfId="230"/>
    <tableColumn id="10" xr3:uid="{00000000-0010-0000-1200-00000A000000}" name="Notes" dataDxfId="229"/>
  </tableColumns>
  <tableStyleInfo name="TableStyleLight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1000000}" name="Wireline" displayName="Wireline" ref="A1:L76" totalsRowShown="0" headerRowDxfId="524" dataDxfId="523">
  <autoFilter ref="A1:L76" xr:uid="{00000000-0009-0000-0100-00000F000000}"/>
  <tableColumns count="12">
    <tableColumn id="1" xr3:uid="{00000000-0010-0000-0100-000001000000}" name="Country" dataDxfId="522"/>
    <tableColumn id="2" xr3:uid="{00000000-0010-0000-0100-000002000000}" name="Year" dataDxfId="521"/>
    <tableColumn id="3" xr3:uid="{00000000-0010-0000-0100-000003000000}" name="Sector" dataDxfId="520"/>
    <tableColumn id="4" xr3:uid="{00000000-0010-0000-0100-000004000000}" name="Parent Ownership Group" dataDxfId="519"/>
    <tableColumn id="5" xr3:uid="{00000000-0010-0000-0100-000005000000}" name="Operating Division/Company" dataDxfId="518"/>
    <tableColumn id="6" xr3:uid="{00000000-0010-0000-0100-000006000000}" name="Operating Brand/Title" dataDxfId="517"/>
    <tableColumn id="7" xr3:uid="{00000000-0010-0000-0100-000007000000}" name="Total Revenue (Millions BRL$)" dataDxfId="516"/>
    <tableColumn id="48" xr3:uid="{00000000-0010-0000-0100-000030000000}" name="Total Revenue (Millions US$)" dataDxfId="515"/>
    <tableColumn id="8" xr3:uid="{00000000-0010-0000-0100-000008000000}" name="Market Shares by Revenue (%)" dataDxfId="514"/>
    <tableColumn id="10" xr3:uid="{00000000-0010-0000-0100-00000A000000}" name="Subscribers (000s)" dataDxfId="513"/>
    <tableColumn id="11" xr3:uid="{00000000-0010-0000-0100-00000B000000}" name="Market Shares by Subscriber (%)" dataDxfId="512">
      <calculatedColumnFormula>(J2*100)/2510972</calculatedColumnFormula>
    </tableColumn>
    <tableColumn id="12" xr3:uid="{00000000-0010-0000-0100-00000C000000}" name="Notes" dataDxfId="511"/>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13000000}" name="Table9" displayName="Table9" ref="A1:J2" totalsRowShown="0" headerRowDxfId="228" dataDxfId="227">
  <autoFilter ref="A1:J2" xr:uid="{00000000-0009-0000-0100-000009000000}"/>
  <tableColumns count="10">
    <tableColumn id="1" xr3:uid="{00000000-0010-0000-1300-000001000000}" name="Country" dataDxfId="226"/>
    <tableColumn id="2" xr3:uid="{00000000-0010-0000-1300-000002000000}" name="Year" dataDxfId="225"/>
    <tableColumn id="3" xr3:uid="{00000000-0010-0000-1300-000003000000}" name="Sector" dataDxfId="224"/>
    <tableColumn id="4" xr3:uid="{00000000-0010-0000-1300-000004000000}" name="Parent Ownership Group" dataDxfId="223"/>
    <tableColumn id="5" xr3:uid="{00000000-0010-0000-1300-000005000000}" name="Operating Division/Company" dataDxfId="222"/>
    <tableColumn id="6" xr3:uid="{00000000-0010-0000-1300-000006000000}" name="Operating Brand/Title" dataDxfId="221"/>
    <tableColumn id="7" xr3:uid="{00000000-0010-0000-1300-000007000000}" name="Total Revenue (Millions BRL$)" dataDxfId="220"/>
    <tableColumn id="8" xr3:uid="{00000000-0010-0000-1300-000008000000}" name="Total Revenue (Millions US$)" dataDxfId="219"/>
    <tableColumn id="9" xr3:uid="{00000000-0010-0000-1300-000009000000}" name="Market Shares by Revenue (%)" dataDxfId="218"/>
    <tableColumn id="10" xr3:uid="{00000000-0010-0000-1300-00000A000000}" name="Notes" dataDxfId="217"/>
  </tableColumns>
  <tableStyleInfo name="TableStyleLight18"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14000000}" name="Table10" displayName="Table10" ref="A1:J2" totalsRowShown="0" headerRowDxfId="216" dataDxfId="215">
  <autoFilter ref="A1:J2" xr:uid="{00000000-0009-0000-0100-00000A000000}"/>
  <tableColumns count="10">
    <tableColumn id="1" xr3:uid="{00000000-0010-0000-1400-000001000000}" name="Country" dataDxfId="214"/>
    <tableColumn id="2" xr3:uid="{00000000-0010-0000-1400-000002000000}" name="Year" dataDxfId="213"/>
    <tableColumn id="3" xr3:uid="{00000000-0010-0000-1400-000003000000}" name="Sector" dataDxfId="212"/>
    <tableColumn id="4" xr3:uid="{00000000-0010-0000-1400-000004000000}" name="Parent Ownership Group" dataDxfId="211"/>
    <tableColumn id="5" xr3:uid="{00000000-0010-0000-1400-000005000000}" name="Operating Division/Company" dataDxfId="210"/>
    <tableColumn id="6" xr3:uid="{00000000-0010-0000-1400-000006000000}" name="Operating Brand/Title" dataDxfId="209"/>
    <tableColumn id="7" xr3:uid="{00000000-0010-0000-1400-000007000000}" name="Total Revenue (Millions BRL$)" dataDxfId="208"/>
    <tableColumn id="8" xr3:uid="{00000000-0010-0000-1400-000008000000}" name="Total Revenue (Millions US$)" dataDxfId="207"/>
    <tableColumn id="9" xr3:uid="{00000000-0010-0000-1400-000009000000}" name="Market Shares by Revenue (%)" dataDxfId="206"/>
    <tableColumn id="10" xr3:uid="{00000000-0010-0000-1400-00000A000000}" name="Notes" dataDxfId="205"/>
  </tableColumns>
  <tableStyleInfo name="TableStyleLight18"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5000000}" name="Table12" displayName="Table12" ref="A1:J2" totalsRowShown="0" headerRowDxfId="204" dataDxfId="203">
  <autoFilter ref="A1:J2" xr:uid="{00000000-0009-0000-0100-00000C000000}"/>
  <tableColumns count="10">
    <tableColumn id="1" xr3:uid="{00000000-0010-0000-1500-000001000000}" name="Country" dataDxfId="202"/>
    <tableColumn id="2" xr3:uid="{00000000-0010-0000-1500-000002000000}" name="Year" dataDxfId="201"/>
    <tableColumn id="3" xr3:uid="{00000000-0010-0000-1500-000003000000}" name="Sector" dataDxfId="200"/>
    <tableColumn id="4" xr3:uid="{00000000-0010-0000-1500-000004000000}" name="Parent Ownership Group" dataDxfId="199"/>
    <tableColumn id="5" xr3:uid="{00000000-0010-0000-1500-000005000000}" name="Operating Division/Company" dataDxfId="198"/>
    <tableColumn id="6" xr3:uid="{00000000-0010-0000-1500-000006000000}" name="Operating Brand/Title" dataDxfId="197"/>
    <tableColumn id="7" xr3:uid="{00000000-0010-0000-1500-000007000000}" name="Total Revenue (Millions BRL$)" dataDxfId="196"/>
    <tableColumn id="8" xr3:uid="{00000000-0010-0000-1500-000008000000}" name="Total Revenue (Millions US$)" dataDxfId="195"/>
    <tableColumn id="9" xr3:uid="{00000000-0010-0000-1500-000009000000}" name="Market Shares by Revenue (%)" dataDxfId="194"/>
    <tableColumn id="10" xr3:uid="{00000000-0010-0000-1500-00000A000000}" name="Notes" dataDxfId="193"/>
  </tableColumns>
  <tableStyleInfo name="TableStyleLight18"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16000000}" name="MERGERSA" displayName="MERGERSA" ref="A1:I23" totalsRowShown="0" headerRowDxfId="192">
  <autoFilter ref="A1:I23" xr:uid="{00000000-0009-0000-0100-000003000000}"/>
  <tableColumns count="9">
    <tableColumn id="1" xr3:uid="{00000000-0010-0000-1600-000001000000}" name="Country" dataDxfId="191"/>
    <tableColumn id="2" xr3:uid="{00000000-0010-0000-1600-000002000000}" name="Year" dataDxfId="190"/>
    <tableColumn id="3" xr3:uid="{00000000-0010-0000-1600-000003000000}" name="Sector" dataDxfId="189"/>
    <tableColumn id="4" xr3:uid="{00000000-0010-0000-1600-000004000000}" name="Acquired" dataDxfId="188"/>
    <tableColumn id="5" xr3:uid="{00000000-0010-0000-1600-000005000000}" name="Acquirer" dataDxfId="187"/>
    <tableColumn id="6" xr3:uid="{00000000-0010-0000-1600-000006000000}" name="Transaction Value (Millions BRL$)" dataDxfId="186"/>
    <tableColumn id="7" xr3:uid="{00000000-0010-0000-1600-000007000000}" name="Transaction Value (Millions US$)" dataDxfId="185"/>
    <tableColumn id="9" xr3:uid="{00000000-0010-0000-1600-000009000000}" name="Closing Date--Year Only" dataDxfId="184"/>
    <tableColumn id="8" xr3:uid="{00000000-0010-0000-1600-000008000000}" name="Notes" dataDxfId="183"/>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2000000}" name="Wireless" displayName="Wireless" ref="A1:N223" totalsRowShown="0" headerRowDxfId="510" tableBorderDxfId="509">
  <autoFilter ref="A1:N223" xr:uid="{00000000-0009-0000-0100-00000B000000}"/>
  <tableColumns count="14">
    <tableColumn id="1" xr3:uid="{00000000-0010-0000-0200-000001000000}" name="Country" dataDxfId="508"/>
    <tableColumn id="2" xr3:uid="{00000000-0010-0000-0200-000002000000}" name="Year" dataDxfId="507"/>
    <tableColumn id="3" xr3:uid="{00000000-0010-0000-0200-000003000000}" name="Sector" dataDxfId="506"/>
    <tableColumn id="4" xr3:uid="{00000000-0010-0000-0200-000004000000}" name="Parent Ownership Group" dataDxfId="505"/>
    <tableColumn id="5" xr3:uid="{00000000-0010-0000-0200-000005000000}" name="Operating Division/Company" dataDxfId="504"/>
    <tableColumn id="6" xr3:uid="{00000000-0010-0000-0200-000006000000}" name="Operating Brand/Title" dataDxfId="503"/>
    <tableColumn id="7" xr3:uid="{00000000-0010-0000-0200-000007000000}" name="Total Revenue (Millions BRL$)" dataDxfId="502"/>
    <tableColumn id="8" xr3:uid="{00000000-0010-0000-0200-000008000000}" name="Total Revenue (Millions US$)" dataDxfId="501"/>
    <tableColumn id="16" xr3:uid="{00000000-0010-0000-0200-000010000000}" name="Market Shares by Revenue (%)" dataDxfId="500"/>
    <tableColumn id="13" xr3:uid="{00000000-0010-0000-0200-00000D000000}" name="Mobile Voice Revenue (Millions BRL$)" dataDxfId="499"/>
    <tableColumn id="9" xr3:uid="{00000000-0010-0000-0200-000009000000}" name="Mobile Data Revenue (Millions BRL$)" dataDxfId="498"/>
    <tableColumn id="10" xr3:uid="{00000000-0010-0000-0200-00000A000000}" name="Subscribers (000s)" dataDxfId="497"/>
    <tableColumn id="11" xr3:uid="{00000000-0010-0000-0200-00000B000000}" name="Market Shares by Subscriber (%)" dataDxfId="496"/>
    <tableColumn id="12" xr3:uid="{00000000-0010-0000-0200-00000C000000}" name="Notes" dataDxfId="495"/>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3000000}" name="ISP" displayName="ISP" ref="A1:P146" totalsRowShown="0" headerRowDxfId="494" dataDxfId="493">
  <autoFilter ref="A1:P146" xr:uid="{00000000-0009-0000-0100-000010000000}"/>
  <tableColumns count="16">
    <tableColumn id="1" xr3:uid="{00000000-0010-0000-0300-000001000000}" name="Country" dataDxfId="492"/>
    <tableColumn id="2" xr3:uid="{00000000-0010-0000-0300-000002000000}" name="Year" dataDxfId="491"/>
    <tableColumn id="3" xr3:uid="{00000000-0010-0000-0300-000003000000}" name="Sector" dataDxfId="490"/>
    <tableColumn id="4" xr3:uid="{00000000-0010-0000-0300-000004000000}" name="Parent Ownership Group" dataDxfId="489"/>
    <tableColumn id="5" xr3:uid="{00000000-0010-0000-0300-000005000000}" name="Operating Division/Company" dataDxfId="488"/>
    <tableColumn id="6" xr3:uid="{00000000-0010-0000-0300-000006000000}" name="Operating Brand/Title" dataDxfId="487"/>
    <tableColumn id="7" xr3:uid="{00000000-0010-0000-0300-000007000000}" name="Total Revenue (Millions BRL$)" dataDxfId="486"/>
    <tableColumn id="8" xr3:uid="{00000000-0010-0000-0300-000008000000}" name="Total Revenue (Millions US$)" dataDxfId="485"/>
    <tableColumn id="15" xr3:uid="{00000000-0010-0000-0300-00000F000000}" name="Market Shares by Revenue (%)" dataDxfId="484"/>
    <tableColumn id="10" xr3:uid="{00000000-0010-0000-0300-00000A000000}" name="Subscribers (000s)" dataDxfId="483"/>
    <tableColumn id="11" xr3:uid="{00000000-0010-0000-0300-00000B000000}" name="Market Shares by Subscriber (%)" dataDxfId="482">
      <calculatedColumnFormula>(J2*100)/3256097</calculatedColumnFormula>
    </tableColumn>
    <tableColumn id="12" xr3:uid="{00000000-0010-0000-0300-00000C000000}" name="Sub-sector" dataDxfId="481"/>
    <tableColumn id="13" xr3:uid="{00000000-0010-0000-0300-00000D000000}" name="Notes" dataDxfId="480"/>
    <tableColumn id="9" xr3:uid="{00000000-0010-0000-0300-000009000000}" name="Columna1" dataDxfId="479"/>
    <tableColumn id="14" xr3:uid="{00000000-0010-0000-0300-00000E000000}" name="Columna2" dataDxfId="478"/>
    <tableColumn id="16" xr3:uid="{00000000-0010-0000-0300-000010000000}" name="Columna3" dataDxfId="477"/>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4000000}" name="Multi" displayName="Multi" ref="A1:M83" totalsRowShown="0" headerRowDxfId="476" dataDxfId="475">
  <autoFilter ref="A1:M83" xr:uid="{00000000-0009-0000-0100-00000D000000}"/>
  <tableColumns count="13">
    <tableColumn id="1" xr3:uid="{00000000-0010-0000-0400-000001000000}" name="Country" dataDxfId="474"/>
    <tableColumn id="2" xr3:uid="{00000000-0010-0000-0400-000002000000}" name="Year" dataDxfId="473"/>
    <tableColumn id="3" xr3:uid="{00000000-0010-0000-0400-000003000000}" name="Sector" dataDxfId="472"/>
    <tableColumn id="4" xr3:uid="{00000000-0010-0000-0400-000004000000}" name="Parent Ownership Group" dataDxfId="471"/>
    <tableColumn id="5" xr3:uid="{00000000-0010-0000-0400-000005000000}" name="Operating Division/Company" dataDxfId="470"/>
    <tableColumn id="6" xr3:uid="{00000000-0010-0000-0400-000006000000}" name="Operating Brand/Title" dataDxfId="469"/>
    <tableColumn id="7" xr3:uid="{00000000-0010-0000-0400-000007000000}" name="Total Revenue (Millions BRL$)" dataDxfId="468"/>
    <tableColumn id="8" xr3:uid="{00000000-0010-0000-0400-000008000000}" name="Total Revenue (Millions US$)" dataDxfId="467"/>
    <tableColumn id="15" xr3:uid="{00000000-0010-0000-0400-00000F000000}" name="Market Shares by Revenue (%)" dataDxfId="466"/>
    <tableColumn id="10" xr3:uid="{00000000-0010-0000-0400-00000A000000}" name="Subscribers (000s)" dataDxfId="465"/>
    <tableColumn id="11" xr3:uid="{00000000-0010-0000-0400-00000B000000}" name="Market Shares by Subscriber (%)" dataDxfId="464"/>
    <tableColumn id="12" xr3:uid="{00000000-0010-0000-0400-00000C000000}" name="Sub-sector" dataDxfId="463"/>
    <tableColumn id="13" xr3:uid="{00000000-0010-0000-0400-00000D000000}" name="Notes" dataDxfId="462"/>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5000000}" name="BroadcastTV" displayName="BroadcastTV" ref="A1:M85" totalsRowShown="0">
  <autoFilter ref="A1:M85" xr:uid="{00000000-0009-0000-0100-000012000000}"/>
  <tableColumns count="13">
    <tableColumn id="1" xr3:uid="{00000000-0010-0000-0500-000001000000}" name="Country" dataDxfId="461"/>
    <tableColumn id="2" xr3:uid="{00000000-0010-0000-0500-000002000000}" name="Year" dataDxfId="460"/>
    <tableColumn id="3" xr3:uid="{00000000-0010-0000-0500-000003000000}" name="Sector" dataDxfId="459"/>
    <tableColumn id="4" xr3:uid="{00000000-0010-0000-0500-000004000000}" name="Parent Ownership Group" dataDxfId="458"/>
    <tableColumn id="5" xr3:uid="{00000000-0010-0000-0500-000005000000}" name="Operating Division/Company" dataDxfId="457"/>
    <tableColumn id="6" xr3:uid="{00000000-0010-0000-0500-000006000000}" name="Operating Brand/Title"/>
    <tableColumn id="7" xr3:uid="{00000000-0010-0000-0500-000007000000}" name="Total Revenue (Millions BRL$)" dataDxfId="456"/>
    <tableColumn id="8" xr3:uid="{00000000-0010-0000-0500-000008000000}" name="Total Revenue (Millions US$)" dataDxfId="455"/>
    <tableColumn id="9" xr3:uid="{00000000-0010-0000-0500-000009000000}" name="Market Share by Revenue (%)" dataDxfId="454">
      <calculatedColumnFormula>(BroadcastTV[[#This Row],[Total Revenue (Millions BRL$)]]*100)/391730000</calculatedColumnFormula>
    </tableColumn>
    <tableColumn id="11" xr3:uid="{00000000-0010-0000-0500-00000B000000}" name="Ad Revenue (Millions BRL$)" dataDxfId="453">
      <calculatedColumnFormula>(BroadcastTV[[#This Row],[Total Revenue (Millions BRL$)]]*100)/306880000</calculatedColumnFormula>
    </tableColumn>
    <tableColumn id="12" xr3:uid="{00000000-0010-0000-0500-00000C000000}" name="Public Funding (Millions BRL$)" dataDxfId="452"/>
    <tableColumn id="13" xr3:uid="{00000000-0010-0000-0500-00000D000000}" name="Market Shares by Audience (%)" dataDxfId="451"/>
    <tableColumn id="14" xr3:uid="{00000000-0010-0000-0500-00000E000000}" name="Notes" dataDxfId="450"/>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6000000}" name="PayTV" displayName="PayTV" ref="A1:N110" totalsRowShown="0" headerRowDxfId="449" headerRowCellStyle="常规 2">
  <autoFilter ref="A1:N110" xr:uid="{00000000-0009-0000-0100-000013000000}"/>
  <tableColumns count="14">
    <tableColumn id="1" xr3:uid="{00000000-0010-0000-0600-000001000000}" name="Country" dataDxfId="448"/>
    <tableColumn id="2" xr3:uid="{00000000-0010-0000-0600-000002000000}" name="Year" dataDxfId="447"/>
    <tableColumn id="3" xr3:uid="{00000000-0010-0000-0600-000003000000}" name="Sector" dataDxfId="446"/>
    <tableColumn id="4" xr3:uid="{00000000-0010-0000-0600-000004000000}" name="Parent Ownership Group" dataDxfId="445"/>
    <tableColumn id="5" xr3:uid="{00000000-0010-0000-0600-000005000000}" name="Operating Division/Company" dataDxfId="444"/>
    <tableColumn id="6" xr3:uid="{00000000-0010-0000-0600-000006000000}" name="Operating Brand/Title"/>
    <tableColumn id="7" xr3:uid="{00000000-0010-0000-0600-000007000000}" name="Total Revenue (Millions BRL$)" dataDxfId="443"/>
    <tableColumn id="8" xr3:uid="{00000000-0010-0000-0600-000008000000}" name="Total Revenue (Millions US$)" dataDxfId="442"/>
    <tableColumn id="9" xr3:uid="{00000000-0010-0000-0600-000009000000}" name="Market Shares by Revenue (%)" dataDxfId="441">
      <calculatedColumnFormula>(PayTV[[#This Row],[Total Revenue (Millions BRL$)]]*100)/623850000</calculatedColumnFormula>
    </tableColumn>
    <tableColumn id="11" xr3:uid="{00000000-0010-0000-0600-00000B000000}" name="Subscriber Revenue (Millions BRL$)" dataDxfId="440">
      <calculatedColumnFormula>(PayTV[[#This Row],[Total Revenue (Millions BRL$)]]*100)/554860000</calculatedColumnFormula>
    </tableColumn>
    <tableColumn id="12" xr3:uid="{00000000-0010-0000-0600-00000C000000}" name="Ad Revenue (Millions BRL$)" dataDxfId="439"/>
    <tableColumn id="13" xr3:uid="{00000000-0010-0000-0600-00000D000000}" name="Subscribers (000s)" dataDxfId="438"/>
    <tableColumn id="14" xr3:uid="{00000000-0010-0000-0600-00000E000000}" name="Market Shares by Subscriber (%)" dataDxfId="437"/>
    <tableColumn id="15" xr3:uid="{00000000-0010-0000-0600-00000F000000}" name="Notes" dataDxfId="436"/>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7000000}" name="OnlineVideo" displayName="OnlineVideo" ref="A1:Q37" totalsRowShown="0" headerRowDxfId="435">
  <autoFilter ref="A1:Q37" xr:uid="{00000000-0009-0000-0100-000007000000}"/>
  <tableColumns count="17">
    <tableColumn id="1" xr3:uid="{00000000-0010-0000-0700-000001000000}" name="Country" dataDxfId="434"/>
    <tableColumn id="2" xr3:uid="{00000000-0010-0000-0700-000002000000}" name="Year" dataDxfId="433"/>
    <tableColumn id="3" xr3:uid="{00000000-0010-0000-0700-000003000000}" name="Sector" dataDxfId="432"/>
    <tableColumn id="4" xr3:uid="{00000000-0010-0000-0700-000004000000}" name="Parent Ownership Group" dataDxfId="431"/>
    <tableColumn id="5" xr3:uid="{00000000-0010-0000-0700-000005000000}" name="Operating Division/Company" dataDxfId="430"/>
    <tableColumn id="6" xr3:uid="{00000000-0010-0000-0700-000006000000}" name="Operating Brand/Title" dataDxfId="429"/>
    <tableColumn id="7" xr3:uid="{00000000-0010-0000-0700-000007000000}" name="Total Revenue (Millions US$)" dataDxfId="428"/>
    <tableColumn id="8" xr3:uid="{00000000-0010-0000-0700-000008000000}" name="Total Revenue (Millions US$)2" dataDxfId="427"/>
    <tableColumn id="18" xr3:uid="{00000000-0010-0000-0700-000012000000}" name="Market Shares by Revenue (%)" dataDxfId="426">
      <calculatedColumnFormula>(OnlineVideo[[#This Row],[Total Revenue (Millions US$)]]*100)/55270000</calculatedColumnFormula>
    </tableColumn>
    <tableColumn id="10" xr3:uid="{00000000-0010-0000-0700-00000A000000}" name="Subscriber Revenue (Millions BRL$)" dataDxfId="425"/>
    <tableColumn id="9" xr3:uid="{00000000-0010-0000-0700-000009000000}" name="Digital Sales/Download (Millions BRL$)" dataDxfId="424"/>
    <tableColumn id="11" xr3:uid="{00000000-0010-0000-0700-00000B000000}" name="Ad Revenue (Millions BRL$)" dataDxfId="423"/>
    <tableColumn id="12" xr3:uid="{00000000-0010-0000-0700-00000C000000}" name="Public Funding (Millions BRL$)" dataDxfId="422"/>
    <tableColumn id="13" xr3:uid="{00000000-0010-0000-0700-00000D000000}" name="Subscribers (000s)" dataDxfId="421"/>
    <tableColumn id="14" xr3:uid="{00000000-0010-0000-0700-00000E000000}" name="Market Shares by Subscriber (%)" dataDxfId="420"/>
    <tableColumn id="15" xr3:uid="{00000000-0010-0000-0700-00000F000000}" name="Sub-sector" dataDxfId="419"/>
    <tableColumn id="16" xr3:uid="{00000000-0010-0000-0700-000010000000}" name="Notes" dataDxfId="418"/>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8000000}" name="Table4" displayName="Table4" ref="A1:J3" totalsRowShown="0" headerRowDxfId="417" dataDxfId="416">
  <autoFilter ref="A1:J3" xr:uid="{00000000-0009-0000-0100-000004000000}"/>
  <tableColumns count="10">
    <tableColumn id="1" xr3:uid="{00000000-0010-0000-0800-000001000000}" name="Country" dataDxfId="415"/>
    <tableColumn id="2" xr3:uid="{00000000-0010-0000-0800-000002000000}" name="Year" dataDxfId="414"/>
    <tableColumn id="3" xr3:uid="{00000000-0010-0000-0800-000003000000}" name="Sector" dataDxfId="413"/>
    <tableColumn id="4" xr3:uid="{00000000-0010-0000-0800-000004000000}" name="Parent Ownership Group" dataDxfId="412"/>
    <tableColumn id="5" xr3:uid="{00000000-0010-0000-0800-000005000000}" name="Operating Division/Company" dataDxfId="411"/>
    <tableColumn id="6" xr3:uid="{00000000-0010-0000-0800-000006000000}" name="Operating Brand/Title"/>
    <tableColumn id="7" xr3:uid="{00000000-0010-0000-0800-000007000000}" name="Total Revenue (Millions BRL$)" dataDxfId="410"/>
    <tableColumn id="8" xr3:uid="{00000000-0010-0000-0800-000008000000}" name="Total Revenue (Millions US$)" dataDxfId="409"/>
    <tableColumn id="9" xr3:uid="{00000000-0010-0000-0800-000009000000}" name="Market Shares by Revenue (%)" dataDxfId="408"/>
    <tableColumn id="10" xr3:uid="{00000000-0010-0000-0800-00000A000000}" name="Notes" dataDxfId="407"/>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3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33.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34.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8"/>
  <sheetViews>
    <sheetView topLeftCell="A17" zoomScaleNormal="100" workbookViewId="0">
      <selection activeCell="C17" sqref="C17"/>
    </sheetView>
  </sheetViews>
  <sheetFormatPr baseColWidth="10" defaultColWidth="8.875" defaultRowHeight="18" customHeight="1"/>
  <cols>
    <col min="1" max="1" width="43.375" bestFit="1" customWidth="1"/>
    <col min="2" max="2" width="45" bestFit="1" customWidth="1"/>
    <col min="3" max="3" width="144.625" style="36" customWidth="1"/>
    <col min="4" max="16384" width="8.875" style="106"/>
  </cols>
  <sheetData>
    <row r="1" spans="1:3" s="160" customFormat="1" ht="15.75">
      <c r="A1" s="8" t="s">
        <v>0</v>
      </c>
      <c r="B1" s="8" t="s">
        <v>1</v>
      </c>
      <c r="C1" s="8" t="s">
        <v>2</v>
      </c>
    </row>
    <row r="2" spans="1:3" ht="15.75">
      <c r="A2" s="101" t="s">
        <v>3</v>
      </c>
      <c r="B2" s="100"/>
    </row>
    <row r="3" spans="1:3" ht="15.75">
      <c r="A3" s="40" t="s">
        <v>4</v>
      </c>
      <c r="B3" s="100"/>
    </row>
    <row r="4" spans="1:3" ht="173.25">
      <c r="A4" s="24" t="s">
        <v>5</v>
      </c>
      <c r="B4" s="10" t="s">
        <v>6</v>
      </c>
      <c r="C4" s="102" t="s">
        <v>7</v>
      </c>
    </row>
    <row r="5" spans="1:3" ht="46.5" customHeight="1">
      <c r="A5" s="24" t="s">
        <v>8</v>
      </c>
      <c r="B5" s="10" t="s">
        <v>6</v>
      </c>
      <c r="C5" s="102" t="s">
        <v>9</v>
      </c>
    </row>
    <row r="6" spans="1:3" ht="94.5">
      <c r="A6" s="24" t="s">
        <v>10</v>
      </c>
      <c r="B6" s="10" t="s">
        <v>6</v>
      </c>
      <c r="C6" s="102" t="s">
        <v>11</v>
      </c>
    </row>
    <row r="7" spans="1:3" ht="110.25">
      <c r="A7" s="24" t="s">
        <v>12</v>
      </c>
      <c r="B7" s="10" t="s">
        <v>6</v>
      </c>
      <c r="C7" s="102" t="s">
        <v>13</v>
      </c>
    </row>
    <row r="8" spans="1:3" ht="31.5">
      <c r="A8" s="24" t="s">
        <v>14</v>
      </c>
      <c r="B8" s="10" t="s">
        <v>15</v>
      </c>
      <c r="C8" s="102" t="s">
        <v>16</v>
      </c>
    </row>
    <row r="9" spans="1:3" ht="31.5">
      <c r="A9" s="24" t="s">
        <v>17</v>
      </c>
      <c r="B9" s="10" t="s">
        <v>15</v>
      </c>
      <c r="C9" s="102" t="s">
        <v>18</v>
      </c>
    </row>
    <row r="10" spans="1:3" ht="204.75">
      <c r="A10" s="24" t="s">
        <v>19</v>
      </c>
      <c r="B10" s="10" t="s">
        <v>15</v>
      </c>
      <c r="C10" s="102" t="s">
        <v>20</v>
      </c>
    </row>
    <row r="11" spans="1:3" ht="47.25">
      <c r="A11" s="103" t="s">
        <v>21</v>
      </c>
      <c r="B11" s="104" t="s">
        <v>15</v>
      </c>
      <c r="C11" s="156" t="s">
        <v>22</v>
      </c>
    </row>
    <row r="12" spans="1:3" ht="96" customHeight="1">
      <c r="A12" s="24" t="s">
        <v>23</v>
      </c>
      <c r="B12" s="10" t="s">
        <v>15</v>
      </c>
      <c r="C12" s="102" t="s">
        <v>24</v>
      </c>
    </row>
    <row r="13" spans="1:3" s="107" customFormat="1" ht="15.75">
      <c r="A13" s="103" t="s">
        <v>25</v>
      </c>
      <c r="B13" s="103" t="s">
        <v>15</v>
      </c>
      <c r="C13" s="105" t="s">
        <v>26</v>
      </c>
    </row>
    <row r="14" spans="1:3" ht="126" customHeight="1">
      <c r="A14" s="24" t="s">
        <v>27</v>
      </c>
      <c r="B14" s="10" t="s">
        <v>15</v>
      </c>
      <c r="C14" s="102" t="s">
        <v>28</v>
      </c>
    </row>
    <row r="15" spans="1:3" ht="33" customHeight="1">
      <c r="A15" s="24" t="s">
        <v>29</v>
      </c>
      <c r="B15" s="10" t="s">
        <v>15</v>
      </c>
      <c r="C15" s="102" t="s">
        <v>30</v>
      </c>
    </row>
    <row r="16" spans="1:3" ht="63">
      <c r="A16" s="24" t="s">
        <v>31</v>
      </c>
      <c r="B16" s="10" t="s">
        <v>15</v>
      </c>
      <c r="C16" s="102" t="s">
        <v>32</v>
      </c>
    </row>
    <row r="17" spans="1:3" ht="47.25">
      <c r="A17" s="24" t="s">
        <v>33</v>
      </c>
      <c r="B17" s="10" t="s">
        <v>15</v>
      </c>
      <c r="C17" s="102" t="s">
        <v>34</v>
      </c>
    </row>
    <row r="18" spans="1:3" ht="15.75">
      <c r="A18" s="24" t="s">
        <v>35</v>
      </c>
      <c r="B18" s="10" t="s">
        <v>15</v>
      </c>
      <c r="C18" s="102" t="s">
        <v>36</v>
      </c>
    </row>
    <row r="19" spans="1:3" ht="15.75">
      <c r="A19" s="24" t="s">
        <v>37</v>
      </c>
      <c r="B19" s="10" t="s">
        <v>15</v>
      </c>
      <c r="C19" s="102" t="s">
        <v>38</v>
      </c>
    </row>
    <row r="20" spans="1:3" ht="31.5">
      <c r="A20" s="24" t="s">
        <v>39</v>
      </c>
      <c r="B20" s="10" t="s">
        <v>15</v>
      </c>
      <c r="C20" s="102" t="s">
        <v>40</v>
      </c>
    </row>
    <row r="21" spans="1:3" ht="15.75">
      <c r="A21" s="24" t="s">
        <v>41</v>
      </c>
      <c r="B21" s="10" t="s">
        <v>42</v>
      </c>
      <c r="C21" s="102" t="s">
        <v>43</v>
      </c>
    </row>
    <row r="22" spans="1:3" ht="126">
      <c r="A22" s="24" t="s">
        <v>44</v>
      </c>
      <c r="B22" s="10" t="s">
        <v>42</v>
      </c>
      <c r="C22" s="102" t="s">
        <v>45</v>
      </c>
    </row>
    <row r="23" spans="1:3" ht="78.75">
      <c r="A23" s="24" t="s">
        <v>46</v>
      </c>
      <c r="B23" s="10" t="s">
        <v>42</v>
      </c>
      <c r="C23" s="102" t="s">
        <v>47</v>
      </c>
    </row>
    <row r="24" spans="1:3" ht="78.75">
      <c r="A24" s="24" t="s">
        <v>48</v>
      </c>
      <c r="B24" s="10" t="s">
        <v>42</v>
      </c>
      <c r="C24" s="102" t="s">
        <v>47</v>
      </c>
    </row>
    <row r="25" spans="1:3" ht="33.75" customHeight="1">
      <c r="A25" s="24" t="s">
        <v>49</v>
      </c>
      <c r="B25" s="10" t="s">
        <v>42</v>
      </c>
      <c r="C25" s="102" t="s">
        <v>50</v>
      </c>
    </row>
    <row r="26" spans="1:3" ht="94.5">
      <c r="A26" s="24" t="s">
        <v>51</v>
      </c>
      <c r="B26" s="10" t="s">
        <v>42</v>
      </c>
      <c r="C26" s="102" t="s">
        <v>52</v>
      </c>
    </row>
    <row r="27" spans="1:3" ht="126">
      <c r="A27" s="24" t="s">
        <v>53</v>
      </c>
      <c r="B27" s="10" t="s">
        <v>42</v>
      </c>
      <c r="C27" s="102" t="s">
        <v>54</v>
      </c>
    </row>
    <row r="28" spans="1:3" ht="78.75">
      <c r="A28" s="24" t="s">
        <v>55</v>
      </c>
      <c r="B28" s="10" t="s">
        <v>42</v>
      </c>
      <c r="C28" s="102" t="s">
        <v>56</v>
      </c>
    </row>
    <row r="29" spans="1:3" ht="47.25">
      <c r="A29" s="24" t="s">
        <v>57</v>
      </c>
      <c r="B29" s="10" t="s">
        <v>42</v>
      </c>
      <c r="C29" s="102" t="s">
        <v>58</v>
      </c>
    </row>
    <row r="30" spans="1:3" ht="31.5">
      <c r="A30" s="24" t="s">
        <v>59</v>
      </c>
      <c r="B30" s="10" t="s">
        <v>42</v>
      </c>
      <c r="C30" s="102" t="s">
        <v>60</v>
      </c>
    </row>
    <row r="31" spans="1:3" ht="189">
      <c r="A31" s="103" t="s">
        <v>61</v>
      </c>
      <c r="B31" s="104" t="s">
        <v>62</v>
      </c>
      <c r="C31" s="105" t="s">
        <v>63</v>
      </c>
    </row>
    <row r="32" spans="1:3" ht="315" customHeight="1">
      <c r="A32" s="103" t="s">
        <v>64</v>
      </c>
      <c r="B32" s="104" t="s">
        <v>62</v>
      </c>
      <c r="C32" s="105" t="s">
        <v>65</v>
      </c>
    </row>
    <row r="33" spans="1:3" ht="157.5">
      <c r="A33" s="103" t="s">
        <v>66</v>
      </c>
      <c r="B33" s="104" t="s">
        <v>62</v>
      </c>
      <c r="C33" s="105" t="s">
        <v>67</v>
      </c>
    </row>
    <row r="34" spans="1:3" ht="236.25">
      <c r="A34" s="103" t="s">
        <v>68</v>
      </c>
      <c r="B34" s="104" t="s">
        <v>62</v>
      </c>
      <c r="C34" s="105" t="s">
        <v>69</v>
      </c>
    </row>
    <row r="35" spans="1:3" ht="31.5">
      <c r="A35" s="24" t="s">
        <v>70</v>
      </c>
      <c r="B35" s="10" t="s">
        <v>62</v>
      </c>
      <c r="C35" s="102" t="s">
        <v>71</v>
      </c>
    </row>
    <row r="36" spans="1:3" ht="236.25">
      <c r="A36" s="24" t="s">
        <v>72</v>
      </c>
      <c r="B36" s="10" t="s">
        <v>62</v>
      </c>
      <c r="C36" s="102" t="s">
        <v>73</v>
      </c>
    </row>
    <row r="37" spans="1:3" ht="15.75">
      <c r="A37" s="24" t="s">
        <v>74</v>
      </c>
      <c r="B37" s="10" t="s">
        <v>62</v>
      </c>
    </row>
    <row r="38" spans="1:3" ht="15.75">
      <c r="A38" s="24" t="s">
        <v>75</v>
      </c>
      <c r="B38" s="10" t="s">
        <v>62</v>
      </c>
    </row>
  </sheetData>
  <phoneticPr fontId="4" type="noConversion"/>
  <conditionalFormatting sqref="C1">
    <cfRule type="cellIs" dxfId="182" priority="1" operator="equal">
      <formula>0</formula>
    </cfRule>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978"/>
  <sheetViews>
    <sheetView zoomScaleNormal="100" workbookViewId="0">
      <pane ySplit="1" topLeftCell="A2" activePane="bottomLeft" state="frozen"/>
      <selection pane="bottomLeft" activeCell="E10" sqref="E10"/>
    </sheetView>
  </sheetViews>
  <sheetFormatPr baseColWidth="10" defaultColWidth="9" defaultRowHeight="15.75"/>
  <cols>
    <col min="1" max="1" width="12" style="70" bestFit="1" customWidth="1"/>
    <col min="2" max="2" width="9" style="70" bestFit="1" customWidth="1"/>
    <col min="3" max="3" width="17.625" style="70" bestFit="1" customWidth="1"/>
    <col min="4" max="4" width="26.875" style="70" bestFit="1" customWidth="1"/>
    <col min="5" max="5" width="30.125" style="70" bestFit="1" customWidth="1"/>
    <col min="6" max="6" width="24.375" style="74" bestFit="1" customWidth="1"/>
    <col min="7" max="7" width="32.125" style="70" bestFit="1" customWidth="1"/>
    <col min="8" max="8" width="30.5" style="70" hidden="1" customWidth="1"/>
    <col min="9" max="9" width="32.125" style="70" bestFit="1" customWidth="1"/>
    <col min="10" max="10" width="255.625" style="70" bestFit="1" customWidth="1"/>
    <col min="11" max="16384" width="9" style="70"/>
  </cols>
  <sheetData>
    <row r="1" spans="1:10" s="69" customFormat="1">
      <c r="A1" s="87" t="s">
        <v>76</v>
      </c>
      <c r="B1" s="87" t="s">
        <v>77</v>
      </c>
      <c r="C1" s="87" t="s">
        <v>0</v>
      </c>
      <c r="D1" s="68" t="s">
        <v>100</v>
      </c>
      <c r="E1" s="87" t="s">
        <v>101</v>
      </c>
      <c r="F1" s="68" t="s">
        <v>102</v>
      </c>
      <c r="G1" s="87" t="s">
        <v>78</v>
      </c>
      <c r="H1" s="68" t="s">
        <v>79</v>
      </c>
      <c r="I1" s="87" t="s">
        <v>103</v>
      </c>
      <c r="J1" s="93" t="s">
        <v>74</v>
      </c>
    </row>
    <row r="2" spans="1:10">
      <c r="A2" s="75" t="s">
        <v>107</v>
      </c>
      <c r="C2" s="70" t="s">
        <v>21</v>
      </c>
      <c r="F2" s="71"/>
      <c r="J2" s="70" t="s">
        <v>145</v>
      </c>
    </row>
    <row r="3" spans="1:10">
      <c r="C3" s="70" t="s">
        <v>146</v>
      </c>
      <c r="F3" s="72"/>
    </row>
    <row r="4" spans="1:10">
      <c r="F4" s="72"/>
    </row>
    <row r="5" spans="1:10">
      <c r="F5" s="72"/>
    </row>
    <row r="6" spans="1:10">
      <c r="F6" s="72"/>
    </row>
    <row r="7" spans="1:10">
      <c r="F7" s="72"/>
    </row>
    <row r="8" spans="1:10">
      <c r="F8" s="72"/>
    </row>
    <row r="9" spans="1:10">
      <c r="F9" s="72"/>
    </row>
    <row r="10" spans="1:10">
      <c r="F10" s="72"/>
    </row>
    <row r="11" spans="1:10">
      <c r="F11" s="72"/>
    </row>
    <row r="12" spans="1:10">
      <c r="F12" s="72"/>
    </row>
    <row r="13" spans="1:10">
      <c r="F13" s="71"/>
    </row>
    <row r="14" spans="1:10">
      <c r="F14" s="72"/>
    </row>
    <row r="15" spans="1:10">
      <c r="F15" s="72"/>
    </row>
    <row r="16" spans="1:10">
      <c r="F16" s="72"/>
    </row>
    <row r="17" spans="6:6">
      <c r="F17" s="71"/>
    </row>
    <row r="18" spans="6:6">
      <c r="F18" s="71"/>
    </row>
    <row r="19" spans="6:6">
      <c r="F19" s="71"/>
    </row>
    <row r="20" spans="6:6">
      <c r="F20" s="71"/>
    </row>
    <row r="21" spans="6:6">
      <c r="F21" s="71"/>
    </row>
    <row r="22" spans="6:6">
      <c r="F22" s="71"/>
    </row>
    <row r="23" spans="6:6">
      <c r="F23" s="71"/>
    </row>
    <row r="24" spans="6:6">
      <c r="F24" s="71"/>
    </row>
    <row r="25" spans="6:6">
      <c r="F25" s="71"/>
    </row>
    <row r="26" spans="6:6">
      <c r="F26" s="71"/>
    </row>
    <row r="27" spans="6:6" ht="18" customHeight="1">
      <c r="F27" s="71"/>
    </row>
    <row r="28" spans="6:6">
      <c r="F28" s="71"/>
    </row>
    <row r="29" spans="6:6">
      <c r="F29" s="71"/>
    </row>
    <row r="30" spans="6:6">
      <c r="F30" s="71"/>
    </row>
    <row r="31" spans="6:6">
      <c r="F31" s="71"/>
    </row>
    <row r="32" spans="6:6">
      <c r="F32" s="71"/>
    </row>
    <row r="33" spans="6:6">
      <c r="F33" s="71"/>
    </row>
    <row r="34" spans="6:6">
      <c r="F34" s="72"/>
    </row>
    <row r="35" spans="6:6">
      <c r="F35" s="72"/>
    </row>
    <row r="36" spans="6:6">
      <c r="F36" s="72"/>
    </row>
    <row r="37" spans="6:6">
      <c r="F37" s="72"/>
    </row>
    <row r="38" spans="6:6">
      <c r="F38" s="72"/>
    </row>
    <row r="39" spans="6:6">
      <c r="F39" s="72"/>
    </row>
    <row r="40" spans="6:6">
      <c r="F40" s="72"/>
    </row>
    <row r="41" spans="6:6">
      <c r="F41" s="72"/>
    </row>
    <row r="42" spans="6:6">
      <c r="F42" s="72"/>
    </row>
    <row r="43" spans="6:6">
      <c r="F43" s="72"/>
    </row>
    <row r="44" spans="6:6">
      <c r="F44" s="71"/>
    </row>
    <row r="45" spans="6:6">
      <c r="F45" s="72"/>
    </row>
    <row r="46" spans="6:6">
      <c r="F46" s="72"/>
    </row>
    <row r="47" spans="6:6">
      <c r="F47" s="72"/>
    </row>
    <row r="48" spans="6:6">
      <c r="F48" s="71"/>
    </row>
    <row r="49" spans="6:6">
      <c r="F49" s="71"/>
    </row>
    <row r="50" spans="6:6">
      <c r="F50" s="71"/>
    </row>
    <row r="51" spans="6:6">
      <c r="F51" s="71"/>
    </row>
    <row r="52" spans="6:6">
      <c r="F52" s="71"/>
    </row>
    <row r="53" spans="6:6">
      <c r="F53" s="71"/>
    </row>
    <row r="54" spans="6:6">
      <c r="F54" s="71"/>
    </row>
    <row r="55" spans="6:6">
      <c r="F55" s="71"/>
    </row>
    <row r="56" spans="6:6">
      <c r="F56" s="71"/>
    </row>
    <row r="57" spans="6:6">
      <c r="F57" s="71"/>
    </row>
    <row r="58" spans="6:6">
      <c r="F58" s="71"/>
    </row>
    <row r="59" spans="6:6">
      <c r="F59" s="71"/>
    </row>
    <row r="60" spans="6:6">
      <c r="F60" s="71"/>
    </row>
    <row r="61" spans="6:6">
      <c r="F61" s="71"/>
    </row>
    <row r="62" spans="6:6">
      <c r="F62" s="71"/>
    </row>
    <row r="63" spans="6:6">
      <c r="F63" s="71"/>
    </row>
    <row r="64" spans="6:6">
      <c r="F64" s="71"/>
    </row>
    <row r="65" spans="6:6">
      <c r="F65" s="73"/>
    </row>
    <row r="66" spans="6:6">
      <c r="F66" s="72"/>
    </row>
    <row r="67" spans="6:6">
      <c r="F67" s="73"/>
    </row>
    <row r="68" spans="6:6">
      <c r="F68" s="72"/>
    </row>
    <row r="69" spans="6:6">
      <c r="F69" s="72"/>
    </row>
    <row r="70" spans="6:6">
      <c r="F70" s="72"/>
    </row>
    <row r="71" spans="6:6">
      <c r="F71" s="72"/>
    </row>
    <row r="72" spans="6:6">
      <c r="F72" s="72"/>
    </row>
    <row r="73" spans="6:6">
      <c r="F73" s="72"/>
    </row>
    <row r="74" spans="6:6">
      <c r="F74" s="72"/>
    </row>
    <row r="75" spans="6:6">
      <c r="F75" s="71"/>
    </row>
    <row r="76" spans="6:6">
      <c r="F76" s="72"/>
    </row>
    <row r="77" spans="6:6">
      <c r="F77" s="72"/>
    </row>
    <row r="78" spans="6:6">
      <c r="F78" s="72"/>
    </row>
    <row r="79" spans="6:6">
      <c r="F79" s="71"/>
    </row>
    <row r="80" spans="6:6">
      <c r="F80" s="71"/>
    </row>
    <row r="81" spans="6:6">
      <c r="F81" s="71"/>
    </row>
    <row r="82" spans="6:6">
      <c r="F82" s="71"/>
    </row>
    <row r="83" spans="6:6">
      <c r="F83" s="71"/>
    </row>
    <row r="84" spans="6:6">
      <c r="F84" s="71"/>
    </row>
    <row r="85" spans="6:6">
      <c r="F85" s="71"/>
    </row>
    <row r="86" spans="6:6">
      <c r="F86" s="71"/>
    </row>
    <row r="87" spans="6:6">
      <c r="F87" s="71"/>
    </row>
    <row r="88" spans="6:6">
      <c r="F88" s="71"/>
    </row>
    <row r="89" spans="6:6">
      <c r="F89" s="71"/>
    </row>
    <row r="90" spans="6:6">
      <c r="F90" s="71"/>
    </row>
    <row r="91" spans="6:6">
      <c r="F91" s="71"/>
    </row>
    <row r="92" spans="6:6">
      <c r="F92" s="71"/>
    </row>
    <row r="93" spans="6:6">
      <c r="F93" s="71"/>
    </row>
    <row r="94" spans="6:6">
      <c r="F94" s="71"/>
    </row>
    <row r="95" spans="6:6">
      <c r="F95" s="71"/>
    </row>
    <row r="96" spans="6:6">
      <c r="F96" s="73"/>
    </row>
    <row r="97" spans="6:6">
      <c r="F97" s="72"/>
    </row>
    <row r="98" spans="6:6">
      <c r="F98" s="73"/>
    </row>
    <row r="99" spans="6:6">
      <c r="F99" s="72"/>
    </row>
    <row r="100" spans="6:6">
      <c r="F100" s="72"/>
    </row>
    <row r="101" spans="6:6">
      <c r="F101" s="72"/>
    </row>
    <row r="102" spans="6:6">
      <c r="F102" s="72"/>
    </row>
    <row r="103" spans="6:6">
      <c r="F103" s="72"/>
    </row>
    <row r="104" spans="6:6">
      <c r="F104" s="72"/>
    </row>
    <row r="105" spans="6:6">
      <c r="F105" s="72"/>
    </row>
    <row r="106" spans="6:6">
      <c r="F106" s="71"/>
    </row>
    <row r="107" spans="6:6">
      <c r="F107" s="72"/>
    </row>
    <row r="108" spans="6:6">
      <c r="F108" s="72"/>
    </row>
    <row r="109" spans="6:6">
      <c r="F109" s="72"/>
    </row>
    <row r="110" spans="6:6">
      <c r="F110" s="71"/>
    </row>
    <row r="111" spans="6:6">
      <c r="F111" s="71"/>
    </row>
    <row r="112" spans="6:6">
      <c r="F112" s="71"/>
    </row>
    <row r="113" spans="6:6">
      <c r="F113" s="71"/>
    </row>
    <row r="114" spans="6:6">
      <c r="F114" s="71"/>
    </row>
    <row r="115" spans="6:6">
      <c r="F115" s="71"/>
    </row>
    <row r="116" spans="6:6">
      <c r="F116" s="71"/>
    </row>
    <row r="117" spans="6:6">
      <c r="F117" s="71"/>
    </row>
    <row r="118" spans="6:6">
      <c r="F118" s="71"/>
    </row>
    <row r="119" spans="6:6">
      <c r="F119" s="71"/>
    </row>
    <row r="120" spans="6:6">
      <c r="F120" s="71"/>
    </row>
    <row r="121" spans="6:6">
      <c r="F121" s="71"/>
    </row>
    <row r="122" spans="6:6">
      <c r="F122" s="71"/>
    </row>
    <row r="123" spans="6:6">
      <c r="F123" s="71"/>
    </row>
    <row r="124" spans="6:6">
      <c r="F124" s="71"/>
    </row>
    <row r="125" spans="6:6">
      <c r="F125" s="71"/>
    </row>
    <row r="126" spans="6:6">
      <c r="F126" s="71"/>
    </row>
    <row r="127" spans="6:6">
      <c r="F127" s="73"/>
    </row>
    <row r="128" spans="6:6">
      <c r="F128" s="72"/>
    </row>
    <row r="129" spans="6:6">
      <c r="F129" s="73"/>
    </row>
    <row r="130" spans="6:6">
      <c r="F130" s="72"/>
    </row>
    <row r="131" spans="6:6">
      <c r="F131" s="72"/>
    </row>
    <row r="132" spans="6:6">
      <c r="F132" s="72"/>
    </row>
    <row r="133" spans="6:6">
      <c r="F133" s="72"/>
    </row>
    <row r="134" spans="6:6">
      <c r="F134" s="72"/>
    </row>
    <row r="135" spans="6:6">
      <c r="F135" s="72"/>
    </row>
    <row r="136" spans="6:6">
      <c r="F136" s="72"/>
    </row>
    <row r="137" spans="6:6">
      <c r="F137" s="71"/>
    </row>
    <row r="138" spans="6:6">
      <c r="F138" s="72"/>
    </row>
    <row r="139" spans="6:6">
      <c r="F139" s="72"/>
    </row>
    <row r="140" spans="6:6">
      <c r="F140" s="72"/>
    </row>
    <row r="141" spans="6:6">
      <c r="F141" s="71"/>
    </row>
    <row r="142" spans="6:6">
      <c r="F142" s="71"/>
    </row>
    <row r="143" spans="6:6">
      <c r="F143" s="71"/>
    </row>
    <row r="144" spans="6:6">
      <c r="F144" s="71"/>
    </row>
    <row r="145" spans="6:6">
      <c r="F145" s="71"/>
    </row>
    <row r="146" spans="6:6">
      <c r="F146" s="71"/>
    </row>
    <row r="147" spans="6:6">
      <c r="F147" s="71"/>
    </row>
    <row r="148" spans="6:6">
      <c r="F148" s="71"/>
    </row>
    <row r="149" spans="6:6">
      <c r="F149" s="71"/>
    </row>
    <row r="150" spans="6:6">
      <c r="F150" s="71"/>
    </row>
    <row r="151" spans="6:6">
      <c r="F151" s="71"/>
    </row>
    <row r="152" spans="6:6">
      <c r="F152" s="71"/>
    </row>
    <row r="153" spans="6:6">
      <c r="F153" s="71"/>
    </row>
    <row r="154" spans="6:6">
      <c r="F154" s="71"/>
    </row>
    <row r="155" spans="6:6">
      <c r="F155" s="71"/>
    </row>
    <row r="156" spans="6:6">
      <c r="F156" s="71"/>
    </row>
    <row r="157" spans="6:6">
      <c r="F157" s="71"/>
    </row>
    <row r="158" spans="6:6">
      <c r="F158" s="73"/>
    </row>
    <row r="159" spans="6:6">
      <c r="F159" s="72"/>
    </row>
    <row r="160" spans="6:6">
      <c r="F160" s="73"/>
    </row>
    <row r="161" spans="6:6">
      <c r="F161" s="72"/>
    </row>
    <row r="162" spans="6:6">
      <c r="F162" s="72"/>
    </row>
    <row r="163" spans="6:6">
      <c r="F163" s="72"/>
    </row>
    <row r="164" spans="6:6">
      <c r="F164" s="72"/>
    </row>
    <row r="165" spans="6:6">
      <c r="F165" s="72"/>
    </row>
    <row r="166" spans="6:6">
      <c r="F166" s="72"/>
    </row>
    <row r="167" spans="6:6">
      <c r="F167" s="72"/>
    </row>
    <row r="168" spans="6:6">
      <c r="F168" s="71"/>
    </row>
    <row r="169" spans="6:6">
      <c r="F169" s="72"/>
    </row>
    <row r="170" spans="6:6">
      <c r="F170" s="72"/>
    </row>
    <row r="171" spans="6:6">
      <c r="F171" s="72"/>
    </row>
    <row r="172" spans="6:6">
      <c r="F172" s="71"/>
    </row>
    <row r="173" spans="6:6">
      <c r="F173" s="71"/>
    </row>
    <row r="174" spans="6:6">
      <c r="F174" s="71"/>
    </row>
    <row r="175" spans="6:6">
      <c r="F175" s="71"/>
    </row>
    <row r="176" spans="6:6">
      <c r="F176" s="71"/>
    </row>
    <row r="177" spans="6:6">
      <c r="F177" s="71"/>
    </row>
    <row r="178" spans="6:6">
      <c r="F178" s="71"/>
    </row>
    <row r="179" spans="6:6">
      <c r="F179" s="71"/>
    </row>
    <row r="180" spans="6:6">
      <c r="F180" s="71"/>
    </row>
    <row r="181" spans="6:6">
      <c r="F181" s="71"/>
    </row>
    <row r="182" spans="6:6">
      <c r="F182" s="71"/>
    </row>
    <row r="183" spans="6:6">
      <c r="F183" s="71"/>
    </row>
    <row r="184" spans="6:6">
      <c r="F184" s="71"/>
    </row>
    <row r="185" spans="6:6">
      <c r="F185" s="71"/>
    </row>
    <row r="186" spans="6:6">
      <c r="F186" s="71"/>
    </row>
    <row r="187" spans="6:6">
      <c r="F187" s="71"/>
    </row>
    <row r="188" spans="6:6">
      <c r="F188" s="71"/>
    </row>
    <row r="189" spans="6:6">
      <c r="F189" s="73"/>
    </row>
    <row r="190" spans="6:6">
      <c r="F190" s="72"/>
    </row>
    <row r="191" spans="6:6">
      <c r="F191" s="73"/>
    </row>
    <row r="192" spans="6:6">
      <c r="F192" s="72"/>
    </row>
    <row r="193" spans="6:6">
      <c r="F193" s="72"/>
    </row>
    <row r="194" spans="6:6">
      <c r="F194" s="72"/>
    </row>
    <row r="195" spans="6:6">
      <c r="F195" s="72"/>
    </row>
    <row r="196" spans="6:6">
      <c r="F196" s="72"/>
    </row>
    <row r="197" spans="6:6">
      <c r="F197" s="72"/>
    </row>
    <row r="198" spans="6:6">
      <c r="F198" s="72"/>
    </row>
    <row r="199" spans="6:6">
      <c r="F199" s="71"/>
    </row>
    <row r="200" spans="6:6">
      <c r="F200" s="72"/>
    </row>
    <row r="201" spans="6:6">
      <c r="F201" s="72"/>
    </row>
    <row r="202" spans="6:6">
      <c r="F202" s="72"/>
    </row>
    <row r="203" spans="6:6">
      <c r="F203" s="71"/>
    </row>
    <row r="204" spans="6:6">
      <c r="F204" s="71"/>
    </row>
    <row r="205" spans="6:6">
      <c r="F205" s="71"/>
    </row>
    <row r="206" spans="6:6">
      <c r="F206" s="71"/>
    </row>
    <row r="207" spans="6:6">
      <c r="F207" s="71"/>
    </row>
    <row r="208" spans="6:6">
      <c r="F208" s="71"/>
    </row>
    <row r="209" spans="6:6">
      <c r="F209" s="71"/>
    </row>
    <row r="210" spans="6:6">
      <c r="F210" s="71"/>
    </row>
    <row r="211" spans="6:6">
      <c r="F211" s="71"/>
    </row>
    <row r="212" spans="6:6">
      <c r="F212" s="71"/>
    </row>
    <row r="213" spans="6:6">
      <c r="F213" s="71"/>
    </row>
    <row r="214" spans="6:6">
      <c r="F214" s="71"/>
    </row>
    <row r="215" spans="6:6">
      <c r="F215" s="71"/>
    </row>
    <row r="216" spans="6:6">
      <c r="F216" s="71"/>
    </row>
    <row r="217" spans="6:6">
      <c r="F217" s="71"/>
    </row>
    <row r="218" spans="6:6">
      <c r="F218" s="71"/>
    </row>
    <row r="219" spans="6:6">
      <c r="F219" s="71"/>
    </row>
    <row r="220" spans="6:6">
      <c r="F220" s="73"/>
    </row>
    <row r="221" spans="6:6">
      <c r="F221" s="72"/>
    </row>
    <row r="222" spans="6:6">
      <c r="F222" s="73"/>
    </row>
    <row r="223" spans="6:6">
      <c r="F223" s="72"/>
    </row>
    <row r="224" spans="6:6">
      <c r="F224" s="72"/>
    </row>
    <row r="225" spans="6:6">
      <c r="F225" s="72"/>
    </row>
    <row r="226" spans="6:6">
      <c r="F226" s="72"/>
    </row>
    <row r="227" spans="6:6">
      <c r="F227" s="72"/>
    </row>
    <row r="228" spans="6:6">
      <c r="F228" s="72"/>
    </row>
    <row r="229" spans="6:6">
      <c r="F229" s="72"/>
    </row>
    <row r="230" spans="6:6">
      <c r="F230" s="71"/>
    </row>
    <row r="231" spans="6:6">
      <c r="F231" s="72"/>
    </row>
    <row r="232" spans="6:6">
      <c r="F232" s="72"/>
    </row>
    <row r="233" spans="6:6">
      <c r="F233" s="72"/>
    </row>
    <row r="234" spans="6:6">
      <c r="F234" s="71"/>
    </row>
    <row r="235" spans="6:6">
      <c r="F235" s="71"/>
    </row>
    <row r="236" spans="6:6">
      <c r="F236" s="71"/>
    </row>
    <row r="237" spans="6:6">
      <c r="F237" s="71"/>
    </row>
    <row r="238" spans="6:6">
      <c r="F238" s="71"/>
    </row>
    <row r="239" spans="6:6">
      <c r="F239" s="71"/>
    </row>
    <row r="240" spans="6:6">
      <c r="F240" s="71"/>
    </row>
    <row r="241" spans="6:6">
      <c r="F241" s="71"/>
    </row>
    <row r="242" spans="6:6">
      <c r="F242" s="71"/>
    </row>
    <row r="243" spans="6:6">
      <c r="F243" s="71"/>
    </row>
    <row r="244" spans="6:6">
      <c r="F244" s="71"/>
    </row>
    <row r="245" spans="6:6">
      <c r="F245" s="71"/>
    </row>
    <row r="246" spans="6:6">
      <c r="F246" s="71"/>
    </row>
    <row r="247" spans="6:6">
      <c r="F247" s="71"/>
    </row>
    <row r="248" spans="6:6">
      <c r="F248" s="71"/>
    </row>
    <row r="249" spans="6:6">
      <c r="F249" s="71"/>
    </row>
    <row r="250" spans="6:6">
      <c r="F250" s="71"/>
    </row>
    <row r="251" spans="6:6">
      <c r="F251" s="73"/>
    </row>
    <row r="252" spans="6:6">
      <c r="F252" s="72"/>
    </row>
    <row r="253" spans="6:6">
      <c r="F253" s="73"/>
    </row>
    <row r="254" spans="6:6">
      <c r="F254" s="72"/>
    </row>
    <row r="255" spans="6:6">
      <c r="F255" s="72"/>
    </row>
    <row r="256" spans="6:6">
      <c r="F256" s="72"/>
    </row>
    <row r="257" spans="6:6">
      <c r="F257" s="72"/>
    </row>
    <row r="258" spans="6:6">
      <c r="F258" s="72"/>
    </row>
    <row r="259" spans="6:6">
      <c r="F259" s="72"/>
    </row>
    <row r="260" spans="6:6">
      <c r="F260" s="72"/>
    </row>
    <row r="261" spans="6:6">
      <c r="F261" s="71"/>
    </row>
    <row r="262" spans="6:6">
      <c r="F262" s="72"/>
    </row>
    <row r="263" spans="6:6">
      <c r="F263" s="72"/>
    </row>
    <row r="264" spans="6:6">
      <c r="F264" s="72"/>
    </row>
    <row r="265" spans="6:6">
      <c r="F265" s="71"/>
    </row>
    <row r="266" spans="6:6">
      <c r="F266" s="71"/>
    </row>
    <row r="267" spans="6:6">
      <c r="F267" s="71"/>
    </row>
    <row r="268" spans="6:6">
      <c r="F268" s="71"/>
    </row>
    <row r="269" spans="6:6">
      <c r="F269" s="71"/>
    </row>
    <row r="270" spans="6:6">
      <c r="F270" s="71"/>
    </row>
    <row r="271" spans="6:6">
      <c r="F271" s="71"/>
    </row>
    <row r="272" spans="6:6">
      <c r="F272" s="71"/>
    </row>
    <row r="273" spans="6:6">
      <c r="F273" s="71"/>
    </row>
    <row r="274" spans="6:6">
      <c r="F274" s="71"/>
    </row>
    <row r="275" spans="6:6">
      <c r="F275" s="71"/>
    </row>
    <row r="276" spans="6:6">
      <c r="F276" s="71"/>
    </row>
    <row r="277" spans="6:6">
      <c r="F277" s="71"/>
    </row>
    <row r="278" spans="6:6">
      <c r="F278" s="71"/>
    </row>
    <row r="279" spans="6:6">
      <c r="F279" s="71"/>
    </row>
    <row r="280" spans="6:6">
      <c r="F280" s="71"/>
    </row>
    <row r="281" spans="6:6">
      <c r="F281" s="71"/>
    </row>
    <row r="282" spans="6:6">
      <c r="F282" s="73"/>
    </row>
    <row r="283" spans="6:6">
      <c r="F283" s="72"/>
    </row>
    <row r="284" spans="6:6">
      <c r="F284" s="73"/>
    </row>
    <row r="285" spans="6:6">
      <c r="F285" s="72"/>
    </row>
    <row r="286" spans="6:6">
      <c r="F286" s="72"/>
    </row>
    <row r="287" spans="6:6">
      <c r="F287" s="72"/>
    </row>
    <row r="288" spans="6:6">
      <c r="F288" s="72"/>
    </row>
    <row r="289" spans="6:6">
      <c r="F289" s="72"/>
    </row>
    <row r="290" spans="6:6">
      <c r="F290" s="72"/>
    </row>
    <row r="291" spans="6:6">
      <c r="F291" s="72"/>
    </row>
    <row r="292" spans="6:6">
      <c r="F292" s="71"/>
    </row>
    <row r="293" spans="6:6">
      <c r="F293" s="72"/>
    </row>
    <row r="294" spans="6:6">
      <c r="F294" s="72"/>
    </row>
    <row r="295" spans="6:6">
      <c r="F295" s="72"/>
    </row>
    <row r="296" spans="6:6">
      <c r="F296" s="71"/>
    </row>
    <row r="297" spans="6:6">
      <c r="F297" s="71"/>
    </row>
    <row r="298" spans="6:6">
      <c r="F298" s="71"/>
    </row>
    <row r="299" spans="6:6">
      <c r="F299" s="71"/>
    </row>
    <row r="300" spans="6:6">
      <c r="F300" s="71"/>
    </row>
    <row r="301" spans="6:6">
      <c r="F301" s="71"/>
    </row>
    <row r="302" spans="6:6">
      <c r="F302" s="71"/>
    </row>
    <row r="303" spans="6:6">
      <c r="F303" s="71"/>
    </row>
    <row r="304" spans="6:6">
      <c r="F304" s="71"/>
    </row>
    <row r="305" spans="6:6">
      <c r="F305" s="71"/>
    </row>
    <row r="306" spans="6:6">
      <c r="F306" s="71"/>
    </row>
    <row r="307" spans="6:6">
      <c r="F307" s="71"/>
    </row>
    <row r="308" spans="6:6">
      <c r="F308" s="71"/>
    </row>
    <row r="309" spans="6:6">
      <c r="F309" s="71"/>
    </row>
    <row r="310" spans="6:6">
      <c r="F310" s="71"/>
    </row>
    <row r="311" spans="6:6">
      <c r="F311" s="71"/>
    </row>
    <row r="312" spans="6:6">
      <c r="F312" s="71"/>
    </row>
    <row r="313" spans="6:6">
      <c r="F313" s="73"/>
    </row>
    <row r="314" spans="6:6">
      <c r="F314" s="72"/>
    </row>
    <row r="315" spans="6:6">
      <c r="F315" s="73"/>
    </row>
    <row r="316" spans="6:6">
      <c r="F316" s="72"/>
    </row>
    <row r="317" spans="6:6">
      <c r="F317" s="72"/>
    </row>
    <row r="318" spans="6:6">
      <c r="F318" s="72"/>
    </row>
    <row r="319" spans="6:6">
      <c r="F319" s="72"/>
    </row>
    <row r="320" spans="6:6">
      <c r="F320" s="72"/>
    </row>
    <row r="321" spans="6:6">
      <c r="F321" s="72"/>
    </row>
    <row r="322" spans="6:6">
      <c r="F322" s="72"/>
    </row>
    <row r="323" spans="6:6">
      <c r="F323" s="71"/>
    </row>
    <row r="324" spans="6:6">
      <c r="F324" s="72"/>
    </row>
    <row r="325" spans="6:6">
      <c r="F325" s="72"/>
    </row>
    <row r="326" spans="6:6">
      <c r="F326" s="72"/>
    </row>
    <row r="327" spans="6:6">
      <c r="F327" s="71"/>
    </row>
    <row r="328" spans="6:6">
      <c r="F328" s="71"/>
    </row>
    <row r="329" spans="6:6">
      <c r="F329" s="71"/>
    </row>
    <row r="330" spans="6:6">
      <c r="F330" s="71"/>
    </row>
    <row r="331" spans="6:6">
      <c r="F331" s="71"/>
    </row>
    <row r="332" spans="6:6">
      <c r="F332" s="71"/>
    </row>
    <row r="333" spans="6:6">
      <c r="F333" s="71"/>
    </row>
    <row r="334" spans="6:6">
      <c r="F334" s="71"/>
    </row>
    <row r="335" spans="6:6">
      <c r="F335" s="71"/>
    </row>
    <row r="336" spans="6:6">
      <c r="F336" s="71"/>
    </row>
    <row r="337" spans="6:6">
      <c r="F337" s="71"/>
    </row>
    <row r="338" spans="6:6">
      <c r="F338" s="71"/>
    </row>
    <row r="339" spans="6:6">
      <c r="F339" s="71"/>
    </row>
    <row r="340" spans="6:6">
      <c r="F340" s="71"/>
    </row>
    <row r="341" spans="6:6">
      <c r="F341" s="71"/>
    </row>
    <row r="342" spans="6:6">
      <c r="F342" s="71"/>
    </row>
    <row r="343" spans="6:6">
      <c r="F343" s="71"/>
    </row>
    <row r="344" spans="6:6">
      <c r="F344" s="73"/>
    </row>
    <row r="345" spans="6:6">
      <c r="F345" s="72"/>
    </row>
    <row r="346" spans="6:6">
      <c r="F346" s="73"/>
    </row>
    <row r="347" spans="6:6">
      <c r="F347" s="72"/>
    </row>
    <row r="348" spans="6:6">
      <c r="F348" s="72"/>
    </row>
    <row r="349" spans="6:6">
      <c r="F349" s="72"/>
    </row>
    <row r="350" spans="6:6">
      <c r="F350" s="72"/>
    </row>
    <row r="351" spans="6:6">
      <c r="F351" s="72"/>
    </row>
    <row r="352" spans="6:6">
      <c r="F352" s="72"/>
    </row>
    <row r="353" spans="6:6">
      <c r="F353" s="72"/>
    </row>
    <row r="354" spans="6:6">
      <c r="F354" s="71"/>
    </row>
    <row r="355" spans="6:6">
      <c r="F355" s="72"/>
    </row>
    <row r="356" spans="6:6">
      <c r="F356" s="72"/>
    </row>
    <row r="357" spans="6:6">
      <c r="F357" s="72"/>
    </row>
    <row r="358" spans="6:6">
      <c r="F358" s="71"/>
    </row>
    <row r="359" spans="6:6">
      <c r="F359" s="71"/>
    </row>
    <row r="360" spans="6:6">
      <c r="F360" s="71"/>
    </row>
    <row r="361" spans="6:6">
      <c r="F361" s="71"/>
    </row>
    <row r="362" spans="6:6">
      <c r="F362" s="71"/>
    </row>
    <row r="363" spans="6:6">
      <c r="F363" s="71"/>
    </row>
    <row r="364" spans="6:6">
      <c r="F364" s="71"/>
    </row>
    <row r="365" spans="6:6">
      <c r="F365" s="71"/>
    </row>
    <row r="366" spans="6:6">
      <c r="F366" s="71"/>
    </row>
    <row r="367" spans="6:6">
      <c r="F367" s="71"/>
    </row>
    <row r="368" spans="6:6">
      <c r="F368" s="71"/>
    </row>
    <row r="369" spans="6:6">
      <c r="F369" s="71"/>
    </row>
    <row r="370" spans="6:6">
      <c r="F370" s="71"/>
    </row>
    <row r="371" spans="6:6">
      <c r="F371" s="71"/>
    </row>
    <row r="372" spans="6:6">
      <c r="F372" s="71"/>
    </row>
    <row r="373" spans="6:6">
      <c r="F373" s="71"/>
    </row>
    <row r="374" spans="6:6">
      <c r="F374" s="71"/>
    </row>
    <row r="375" spans="6:6">
      <c r="F375" s="73"/>
    </row>
    <row r="376" spans="6:6">
      <c r="F376" s="72"/>
    </row>
    <row r="377" spans="6:6">
      <c r="F377" s="73"/>
    </row>
    <row r="378" spans="6:6">
      <c r="F378" s="72"/>
    </row>
    <row r="379" spans="6:6">
      <c r="F379" s="72"/>
    </row>
    <row r="380" spans="6:6">
      <c r="F380" s="72"/>
    </row>
    <row r="381" spans="6:6">
      <c r="F381" s="72"/>
    </row>
    <row r="382" spans="6:6">
      <c r="F382" s="72"/>
    </row>
    <row r="383" spans="6:6">
      <c r="F383" s="72"/>
    </row>
    <row r="384" spans="6:6">
      <c r="F384" s="72"/>
    </row>
    <row r="385" spans="6:6">
      <c r="F385" s="71"/>
    </row>
    <row r="386" spans="6:6">
      <c r="F386" s="72"/>
    </row>
    <row r="387" spans="6:6">
      <c r="F387" s="72"/>
    </row>
    <row r="388" spans="6:6">
      <c r="F388" s="72"/>
    </row>
    <row r="389" spans="6:6">
      <c r="F389" s="71"/>
    </row>
    <row r="390" spans="6:6">
      <c r="F390" s="71"/>
    </row>
    <row r="391" spans="6:6">
      <c r="F391" s="71"/>
    </row>
    <row r="392" spans="6:6">
      <c r="F392" s="71"/>
    </row>
    <row r="393" spans="6:6">
      <c r="F393" s="71"/>
    </row>
    <row r="394" spans="6:6">
      <c r="F394" s="71"/>
    </row>
    <row r="395" spans="6:6">
      <c r="F395" s="71"/>
    </row>
    <row r="396" spans="6:6">
      <c r="F396" s="71"/>
    </row>
    <row r="397" spans="6:6">
      <c r="F397" s="71"/>
    </row>
    <row r="398" spans="6:6">
      <c r="F398" s="71"/>
    </row>
    <row r="399" spans="6:6">
      <c r="F399" s="71"/>
    </row>
    <row r="400" spans="6:6">
      <c r="F400" s="71"/>
    </row>
    <row r="401" spans="6:6">
      <c r="F401" s="71"/>
    </row>
    <row r="402" spans="6:6">
      <c r="F402" s="71"/>
    </row>
    <row r="403" spans="6:6">
      <c r="F403" s="71"/>
    </row>
    <row r="404" spans="6:6">
      <c r="F404" s="71"/>
    </row>
    <row r="405" spans="6:6">
      <c r="F405" s="71"/>
    </row>
    <row r="406" spans="6:6">
      <c r="F406" s="73"/>
    </row>
    <row r="407" spans="6:6">
      <c r="F407" s="72"/>
    </row>
    <row r="408" spans="6:6">
      <c r="F408" s="73"/>
    </row>
    <row r="409" spans="6:6">
      <c r="F409" s="72"/>
    </row>
    <row r="410" spans="6:6">
      <c r="F410" s="72"/>
    </row>
    <row r="411" spans="6:6">
      <c r="F411" s="72"/>
    </row>
    <row r="412" spans="6:6">
      <c r="F412" s="72"/>
    </row>
    <row r="413" spans="6:6">
      <c r="F413" s="72"/>
    </row>
    <row r="414" spans="6:6">
      <c r="F414" s="72"/>
    </row>
    <row r="415" spans="6:6">
      <c r="F415" s="72"/>
    </row>
    <row r="416" spans="6:6">
      <c r="F416" s="71"/>
    </row>
    <row r="417" spans="6:6">
      <c r="F417" s="72"/>
    </row>
    <row r="418" spans="6:6">
      <c r="F418" s="72"/>
    </row>
    <row r="419" spans="6:6">
      <c r="F419" s="72"/>
    </row>
    <row r="420" spans="6:6">
      <c r="F420" s="71"/>
    </row>
    <row r="421" spans="6:6">
      <c r="F421" s="71"/>
    </row>
    <row r="422" spans="6:6">
      <c r="F422" s="71"/>
    </row>
    <row r="423" spans="6:6">
      <c r="F423" s="71"/>
    </row>
    <row r="424" spans="6:6">
      <c r="F424" s="71"/>
    </row>
    <row r="425" spans="6:6">
      <c r="F425" s="71"/>
    </row>
    <row r="426" spans="6:6">
      <c r="F426" s="71"/>
    </row>
    <row r="427" spans="6:6">
      <c r="F427" s="71"/>
    </row>
    <row r="428" spans="6:6">
      <c r="F428" s="71"/>
    </row>
    <row r="429" spans="6:6">
      <c r="F429" s="71"/>
    </row>
    <row r="430" spans="6:6">
      <c r="F430" s="71"/>
    </row>
    <row r="431" spans="6:6">
      <c r="F431" s="71"/>
    </row>
    <row r="432" spans="6:6">
      <c r="F432" s="71"/>
    </row>
    <row r="433" spans="6:6">
      <c r="F433" s="71"/>
    </row>
    <row r="434" spans="6:6">
      <c r="F434" s="71"/>
    </row>
    <row r="435" spans="6:6">
      <c r="F435" s="71"/>
    </row>
    <row r="436" spans="6:6">
      <c r="F436" s="71"/>
    </row>
    <row r="437" spans="6:6">
      <c r="F437" s="73"/>
    </row>
    <row r="438" spans="6:6">
      <c r="F438" s="72"/>
    </row>
    <row r="439" spans="6:6">
      <c r="F439" s="73"/>
    </row>
    <row r="440" spans="6:6">
      <c r="F440" s="72"/>
    </row>
    <row r="441" spans="6:6">
      <c r="F441" s="72"/>
    </row>
    <row r="442" spans="6:6">
      <c r="F442" s="72"/>
    </row>
    <row r="443" spans="6:6">
      <c r="F443" s="72"/>
    </row>
    <row r="444" spans="6:6">
      <c r="F444" s="72"/>
    </row>
    <row r="445" spans="6:6">
      <c r="F445" s="72"/>
    </row>
    <row r="446" spans="6:6">
      <c r="F446" s="72"/>
    </row>
    <row r="447" spans="6:6">
      <c r="F447" s="71"/>
    </row>
    <row r="448" spans="6:6">
      <c r="F448" s="72"/>
    </row>
    <row r="449" spans="6:6">
      <c r="F449" s="72"/>
    </row>
    <row r="450" spans="6:6">
      <c r="F450" s="72"/>
    </row>
    <row r="451" spans="6:6">
      <c r="F451" s="71"/>
    </row>
    <row r="452" spans="6:6">
      <c r="F452" s="71"/>
    </row>
    <row r="453" spans="6:6">
      <c r="F453" s="71"/>
    </row>
    <row r="454" spans="6:6">
      <c r="F454" s="71"/>
    </row>
    <row r="455" spans="6:6">
      <c r="F455" s="71"/>
    </row>
    <row r="456" spans="6:6">
      <c r="F456" s="71"/>
    </row>
    <row r="457" spans="6:6">
      <c r="F457" s="71"/>
    </row>
    <row r="458" spans="6:6">
      <c r="F458" s="71"/>
    </row>
    <row r="459" spans="6:6">
      <c r="F459" s="71"/>
    </row>
    <row r="460" spans="6:6">
      <c r="F460" s="71"/>
    </row>
    <row r="461" spans="6:6">
      <c r="F461" s="71"/>
    </row>
    <row r="462" spans="6:6">
      <c r="F462" s="71"/>
    </row>
    <row r="463" spans="6:6">
      <c r="F463" s="71"/>
    </row>
    <row r="464" spans="6:6">
      <c r="F464" s="71"/>
    </row>
    <row r="465" spans="6:6">
      <c r="F465" s="71"/>
    </row>
    <row r="466" spans="6:6">
      <c r="F466" s="71"/>
    </row>
    <row r="467" spans="6:6">
      <c r="F467" s="71"/>
    </row>
    <row r="468" spans="6:6">
      <c r="F468" s="73"/>
    </row>
    <row r="469" spans="6:6">
      <c r="F469" s="72"/>
    </row>
    <row r="470" spans="6:6">
      <c r="F470" s="73"/>
    </row>
    <row r="471" spans="6:6">
      <c r="F471" s="72"/>
    </row>
    <row r="472" spans="6:6">
      <c r="F472" s="72"/>
    </row>
    <row r="473" spans="6:6">
      <c r="F473" s="72"/>
    </row>
    <row r="474" spans="6:6">
      <c r="F474" s="72"/>
    </row>
    <row r="475" spans="6:6">
      <c r="F475" s="72"/>
    </row>
    <row r="476" spans="6:6">
      <c r="F476" s="72"/>
    </row>
    <row r="477" spans="6:6">
      <c r="F477" s="72"/>
    </row>
    <row r="478" spans="6:6">
      <c r="F478" s="71"/>
    </row>
    <row r="479" spans="6:6">
      <c r="F479" s="72"/>
    </row>
    <row r="480" spans="6:6">
      <c r="F480" s="72"/>
    </row>
    <row r="481" spans="6:6">
      <c r="F481" s="72"/>
    </row>
    <row r="482" spans="6:6">
      <c r="F482" s="71"/>
    </row>
    <row r="483" spans="6:6">
      <c r="F483" s="71"/>
    </row>
    <row r="484" spans="6:6">
      <c r="F484" s="71"/>
    </row>
    <row r="485" spans="6:6">
      <c r="F485" s="71"/>
    </row>
    <row r="486" spans="6:6">
      <c r="F486" s="71"/>
    </row>
    <row r="487" spans="6:6">
      <c r="F487" s="71"/>
    </row>
    <row r="488" spans="6:6">
      <c r="F488" s="71"/>
    </row>
    <row r="489" spans="6:6">
      <c r="F489" s="71"/>
    </row>
    <row r="490" spans="6:6">
      <c r="F490" s="71"/>
    </row>
    <row r="491" spans="6:6">
      <c r="F491" s="71"/>
    </row>
    <row r="492" spans="6:6">
      <c r="F492" s="71"/>
    </row>
    <row r="493" spans="6:6">
      <c r="F493" s="71"/>
    </row>
    <row r="494" spans="6:6">
      <c r="F494" s="71"/>
    </row>
    <row r="495" spans="6:6">
      <c r="F495" s="71"/>
    </row>
    <row r="496" spans="6:6">
      <c r="F496" s="71"/>
    </row>
    <row r="497" spans="6:6">
      <c r="F497" s="71"/>
    </row>
    <row r="498" spans="6:6">
      <c r="F498" s="71"/>
    </row>
    <row r="499" spans="6:6">
      <c r="F499" s="73"/>
    </row>
    <row r="500" spans="6:6">
      <c r="F500" s="72"/>
    </row>
    <row r="501" spans="6:6">
      <c r="F501" s="73"/>
    </row>
    <row r="502" spans="6:6">
      <c r="F502" s="72"/>
    </row>
    <row r="503" spans="6:6">
      <c r="F503" s="72"/>
    </row>
    <row r="504" spans="6:6">
      <c r="F504" s="72"/>
    </row>
    <row r="505" spans="6:6">
      <c r="F505" s="72"/>
    </row>
    <row r="506" spans="6:6">
      <c r="F506" s="72"/>
    </row>
    <row r="507" spans="6:6">
      <c r="F507" s="72"/>
    </row>
    <row r="508" spans="6:6">
      <c r="F508" s="72"/>
    </row>
    <row r="509" spans="6:6">
      <c r="F509" s="71"/>
    </row>
    <row r="510" spans="6:6">
      <c r="F510" s="72"/>
    </row>
    <row r="511" spans="6:6">
      <c r="F511" s="72"/>
    </row>
    <row r="512" spans="6:6">
      <c r="F512" s="72"/>
    </row>
    <row r="513" spans="6:6">
      <c r="F513" s="71"/>
    </row>
    <row r="514" spans="6:6">
      <c r="F514" s="71"/>
    </row>
    <row r="515" spans="6:6">
      <c r="F515" s="71"/>
    </row>
    <row r="516" spans="6:6">
      <c r="F516" s="71"/>
    </row>
    <row r="517" spans="6:6">
      <c r="F517" s="71"/>
    </row>
    <row r="518" spans="6:6">
      <c r="F518" s="71"/>
    </row>
    <row r="519" spans="6:6">
      <c r="F519" s="71"/>
    </row>
    <row r="520" spans="6:6">
      <c r="F520" s="71"/>
    </row>
    <row r="521" spans="6:6">
      <c r="F521" s="71"/>
    </row>
    <row r="522" spans="6:6">
      <c r="F522" s="71"/>
    </row>
    <row r="523" spans="6:6">
      <c r="F523" s="71"/>
    </row>
    <row r="524" spans="6:6">
      <c r="F524" s="71"/>
    </row>
    <row r="525" spans="6:6">
      <c r="F525" s="71"/>
    </row>
    <row r="526" spans="6:6">
      <c r="F526" s="71"/>
    </row>
    <row r="527" spans="6:6">
      <c r="F527" s="71"/>
    </row>
    <row r="528" spans="6:6">
      <c r="F528" s="71"/>
    </row>
    <row r="529" spans="6:6">
      <c r="F529" s="70"/>
    </row>
    <row r="530" spans="6:6">
      <c r="F530" s="70"/>
    </row>
    <row r="531" spans="6:6">
      <c r="F531" s="70"/>
    </row>
    <row r="532" spans="6:6">
      <c r="F532" s="70"/>
    </row>
    <row r="533" spans="6:6">
      <c r="F533" s="70"/>
    </row>
    <row r="534" spans="6:6">
      <c r="F534" s="70"/>
    </row>
    <row r="535" spans="6:6">
      <c r="F535" s="70"/>
    </row>
    <row r="536" spans="6:6">
      <c r="F536" s="70"/>
    </row>
    <row r="537" spans="6:6">
      <c r="F537" s="70"/>
    </row>
    <row r="538" spans="6:6">
      <c r="F538" s="70"/>
    </row>
    <row r="539" spans="6:6">
      <c r="F539" s="70"/>
    </row>
    <row r="540" spans="6:6">
      <c r="F540" s="70"/>
    </row>
    <row r="541" spans="6:6">
      <c r="F541" s="70"/>
    </row>
    <row r="542" spans="6:6">
      <c r="F542" s="70"/>
    </row>
    <row r="543" spans="6:6">
      <c r="F543" s="70"/>
    </row>
    <row r="544" spans="6:6">
      <c r="F544" s="70"/>
    </row>
    <row r="545" spans="6:6">
      <c r="F545" s="70"/>
    </row>
    <row r="546" spans="6:6">
      <c r="F546" s="70"/>
    </row>
    <row r="547" spans="6:6">
      <c r="F547" s="70"/>
    </row>
    <row r="548" spans="6:6">
      <c r="F548" s="70"/>
    </row>
    <row r="549" spans="6:6">
      <c r="F549" s="70"/>
    </row>
    <row r="550" spans="6:6">
      <c r="F550" s="70"/>
    </row>
    <row r="551" spans="6:6">
      <c r="F551" s="70"/>
    </row>
    <row r="552" spans="6:6">
      <c r="F552" s="70"/>
    </row>
    <row r="553" spans="6:6">
      <c r="F553" s="70"/>
    </row>
    <row r="554" spans="6:6">
      <c r="F554" s="70"/>
    </row>
    <row r="555" spans="6:6">
      <c r="F555" s="70"/>
    </row>
    <row r="556" spans="6:6">
      <c r="F556" s="70"/>
    </row>
    <row r="557" spans="6:6">
      <c r="F557" s="70"/>
    </row>
    <row r="558" spans="6:6">
      <c r="F558" s="70"/>
    </row>
    <row r="559" spans="6:6">
      <c r="F559" s="70"/>
    </row>
    <row r="560" spans="6:6">
      <c r="F560" s="70"/>
    </row>
    <row r="561" spans="6:6">
      <c r="F561" s="70"/>
    </row>
    <row r="562" spans="6:6">
      <c r="F562" s="70"/>
    </row>
    <row r="563" spans="6:6">
      <c r="F563" s="70"/>
    </row>
    <row r="564" spans="6:6">
      <c r="F564" s="70"/>
    </row>
    <row r="565" spans="6:6">
      <c r="F565" s="70"/>
    </row>
    <row r="566" spans="6:6">
      <c r="F566" s="70"/>
    </row>
    <row r="567" spans="6:6">
      <c r="F567" s="70"/>
    </row>
    <row r="568" spans="6:6">
      <c r="F568" s="70"/>
    </row>
    <row r="569" spans="6:6">
      <c r="F569" s="70"/>
    </row>
    <row r="570" spans="6:6">
      <c r="F570" s="70"/>
    </row>
    <row r="571" spans="6:6">
      <c r="F571" s="70"/>
    </row>
    <row r="572" spans="6:6">
      <c r="F572" s="70"/>
    </row>
    <row r="573" spans="6:6">
      <c r="F573" s="70"/>
    </row>
    <row r="574" spans="6:6">
      <c r="F574" s="70"/>
    </row>
    <row r="575" spans="6:6">
      <c r="F575" s="70"/>
    </row>
    <row r="576" spans="6:6">
      <c r="F576" s="70"/>
    </row>
    <row r="577" spans="6:6">
      <c r="F577" s="70"/>
    </row>
    <row r="578" spans="6:6">
      <c r="F578" s="70"/>
    </row>
    <row r="579" spans="6:6">
      <c r="F579" s="70"/>
    </row>
    <row r="580" spans="6:6">
      <c r="F580" s="70"/>
    </row>
    <row r="581" spans="6:6">
      <c r="F581" s="70"/>
    </row>
    <row r="582" spans="6:6">
      <c r="F582" s="70"/>
    </row>
    <row r="583" spans="6:6">
      <c r="F583" s="70"/>
    </row>
    <row r="584" spans="6:6">
      <c r="F584" s="70"/>
    </row>
    <row r="585" spans="6:6">
      <c r="F585" s="70"/>
    </row>
    <row r="586" spans="6:6">
      <c r="F586" s="70"/>
    </row>
    <row r="587" spans="6:6">
      <c r="F587" s="70"/>
    </row>
    <row r="588" spans="6:6">
      <c r="F588" s="70"/>
    </row>
    <row r="589" spans="6:6">
      <c r="F589" s="70"/>
    </row>
    <row r="590" spans="6:6">
      <c r="F590" s="70"/>
    </row>
    <row r="591" spans="6:6">
      <c r="F591" s="70"/>
    </row>
    <row r="592" spans="6:6">
      <c r="F592" s="70"/>
    </row>
    <row r="593" spans="6:6">
      <c r="F593" s="70"/>
    </row>
    <row r="594" spans="6:6">
      <c r="F594" s="70"/>
    </row>
    <row r="595" spans="6:6">
      <c r="F595" s="70"/>
    </row>
    <row r="596" spans="6:6">
      <c r="F596" s="70"/>
    </row>
    <row r="597" spans="6:6">
      <c r="F597" s="70"/>
    </row>
    <row r="598" spans="6:6">
      <c r="F598" s="70"/>
    </row>
    <row r="599" spans="6:6">
      <c r="F599" s="70"/>
    </row>
    <row r="600" spans="6:6">
      <c r="F600" s="70"/>
    </row>
    <row r="601" spans="6:6">
      <c r="F601" s="70"/>
    </row>
    <row r="602" spans="6:6">
      <c r="F602" s="70"/>
    </row>
    <row r="603" spans="6:6">
      <c r="F603" s="70"/>
    </row>
    <row r="604" spans="6:6">
      <c r="F604" s="70"/>
    </row>
    <row r="605" spans="6:6">
      <c r="F605" s="70"/>
    </row>
    <row r="606" spans="6:6">
      <c r="F606" s="70"/>
    </row>
    <row r="607" spans="6:6">
      <c r="F607" s="70"/>
    </row>
    <row r="608" spans="6:6">
      <c r="F608" s="70"/>
    </row>
    <row r="609" spans="6:6">
      <c r="F609" s="70"/>
    </row>
    <row r="610" spans="6:6">
      <c r="F610" s="70"/>
    </row>
    <row r="611" spans="6:6">
      <c r="F611" s="70"/>
    </row>
    <row r="612" spans="6:6">
      <c r="F612" s="70"/>
    </row>
    <row r="613" spans="6:6">
      <c r="F613" s="70"/>
    </row>
    <row r="614" spans="6:6">
      <c r="F614" s="70"/>
    </row>
    <row r="615" spans="6:6">
      <c r="F615" s="70"/>
    </row>
    <row r="616" spans="6:6">
      <c r="F616" s="70"/>
    </row>
    <row r="617" spans="6:6">
      <c r="F617" s="70"/>
    </row>
    <row r="618" spans="6:6">
      <c r="F618" s="70"/>
    </row>
    <row r="619" spans="6:6">
      <c r="F619" s="70"/>
    </row>
    <row r="620" spans="6:6">
      <c r="F620" s="70"/>
    </row>
    <row r="621" spans="6:6">
      <c r="F621" s="70"/>
    </row>
    <row r="622" spans="6:6">
      <c r="F622" s="70"/>
    </row>
    <row r="623" spans="6:6">
      <c r="F623" s="70"/>
    </row>
    <row r="624" spans="6:6">
      <c r="F624" s="70"/>
    </row>
    <row r="625" spans="6:6">
      <c r="F625" s="70"/>
    </row>
    <row r="626" spans="6:6">
      <c r="F626" s="70"/>
    </row>
    <row r="627" spans="6:6">
      <c r="F627" s="70"/>
    </row>
    <row r="628" spans="6:6">
      <c r="F628" s="70"/>
    </row>
    <row r="629" spans="6:6">
      <c r="F629" s="70"/>
    </row>
    <row r="630" spans="6:6">
      <c r="F630" s="70"/>
    </row>
    <row r="631" spans="6:6">
      <c r="F631" s="70"/>
    </row>
    <row r="632" spans="6:6">
      <c r="F632" s="70"/>
    </row>
    <row r="633" spans="6:6">
      <c r="F633" s="70"/>
    </row>
    <row r="634" spans="6:6">
      <c r="F634" s="70"/>
    </row>
    <row r="635" spans="6:6">
      <c r="F635" s="70"/>
    </row>
    <row r="636" spans="6:6">
      <c r="F636" s="70"/>
    </row>
    <row r="637" spans="6:6">
      <c r="F637" s="70"/>
    </row>
    <row r="638" spans="6:6">
      <c r="F638" s="70"/>
    </row>
    <row r="639" spans="6:6">
      <c r="F639" s="70"/>
    </row>
    <row r="640" spans="6:6">
      <c r="F640" s="70"/>
    </row>
    <row r="641" spans="6:6">
      <c r="F641" s="70"/>
    </row>
    <row r="642" spans="6:6">
      <c r="F642" s="70"/>
    </row>
    <row r="643" spans="6:6">
      <c r="F643" s="70"/>
    </row>
    <row r="644" spans="6:6">
      <c r="F644" s="70"/>
    </row>
    <row r="645" spans="6:6">
      <c r="F645" s="70"/>
    </row>
    <row r="646" spans="6:6">
      <c r="F646" s="70"/>
    </row>
    <row r="647" spans="6:6">
      <c r="F647" s="70"/>
    </row>
    <row r="648" spans="6:6">
      <c r="F648" s="70"/>
    </row>
    <row r="649" spans="6:6">
      <c r="F649" s="70"/>
    </row>
    <row r="650" spans="6:6">
      <c r="F650" s="70"/>
    </row>
    <row r="651" spans="6:6">
      <c r="F651" s="70"/>
    </row>
    <row r="652" spans="6:6">
      <c r="F652" s="70"/>
    </row>
    <row r="653" spans="6:6">
      <c r="F653" s="70"/>
    </row>
    <row r="654" spans="6:6">
      <c r="F654" s="70"/>
    </row>
    <row r="655" spans="6:6">
      <c r="F655" s="70"/>
    </row>
    <row r="656" spans="6:6">
      <c r="F656" s="70"/>
    </row>
    <row r="657" spans="6:6">
      <c r="F657" s="70"/>
    </row>
    <row r="658" spans="6:6">
      <c r="F658" s="70"/>
    </row>
    <row r="659" spans="6:6">
      <c r="F659" s="70"/>
    </row>
    <row r="660" spans="6:6">
      <c r="F660" s="70"/>
    </row>
    <row r="661" spans="6:6">
      <c r="F661" s="70"/>
    </row>
    <row r="662" spans="6:6">
      <c r="F662" s="70"/>
    </row>
    <row r="663" spans="6:6">
      <c r="F663" s="70"/>
    </row>
    <row r="664" spans="6:6">
      <c r="F664" s="70"/>
    </row>
    <row r="665" spans="6:6">
      <c r="F665" s="70"/>
    </row>
    <row r="666" spans="6:6">
      <c r="F666" s="70"/>
    </row>
    <row r="667" spans="6:6">
      <c r="F667" s="70"/>
    </row>
    <row r="668" spans="6:6">
      <c r="F668" s="70"/>
    </row>
    <row r="669" spans="6:6">
      <c r="F669" s="70"/>
    </row>
    <row r="670" spans="6:6">
      <c r="F670" s="70"/>
    </row>
    <row r="671" spans="6:6">
      <c r="F671" s="70"/>
    </row>
    <row r="672" spans="6:6">
      <c r="F672" s="70"/>
    </row>
    <row r="673" spans="6:6">
      <c r="F673" s="70"/>
    </row>
    <row r="674" spans="6:6">
      <c r="F674" s="70"/>
    </row>
    <row r="675" spans="6:6">
      <c r="F675" s="70"/>
    </row>
    <row r="676" spans="6:6">
      <c r="F676" s="70"/>
    </row>
    <row r="677" spans="6:6">
      <c r="F677" s="70"/>
    </row>
    <row r="678" spans="6:6">
      <c r="F678" s="70"/>
    </row>
    <row r="679" spans="6:6">
      <c r="F679" s="70"/>
    </row>
    <row r="680" spans="6:6">
      <c r="F680" s="70"/>
    </row>
    <row r="681" spans="6:6">
      <c r="F681" s="70"/>
    </row>
    <row r="682" spans="6:6">
      <c r="F682" s="70"/>
    </row>
    <row r="683" spans="6:6">
      <c r="F683" s="70"/>
    </row>
    <row r="684" spans="6:6">
      <c r="F684" s="70"/>
    </row>
    <row r="685" spans="6:6">
      <c r="F685" s="70"/>
    </row>
    <row r="686" spans="6:6">
      <c r="F686" s="70"/>
    </row>
    <row r="687" spans="6:6">
      <c r="F687" s="70"/>
    </row>
    <row r="688" spans="6:6">
      <c r="F688" s="70"/>
    </row>
    <row r="689" spans="6:6">
      <c r="F689" s="70"/>
    </row>
    <row r="690" spans="6:6">
      <c r="F690" s="70"/>
    </row>
    <row r="691" spans="6:6">
      <c r="F691" s="70"/>
    </row>
    <row r="692" spans="6:6">
      <c r="F692" s="70"/>
    </row>
    <row r="693" spans="6:6">
      <c r="F693" s="70"/>
    </row>
    <row r="694" spans="6:6">
      <c r="F694" s="70"/>
    </row>
    <row r="695" spans="6:6">
      <c r="F695" s="70"/>
    </row>
    <row r="696" spans="6:6">
      <c r="F696" s="70"/>
    </row>
    <row r="697" spans="6:6">
      <c r="F697" s="70"/>
    </row>
    <row r="698" spans="6:6">
      <c r="F698" s="70"/>
    </row>
    <row r="699" spans="6:6">
      <c r="F699" s="70"/>
    </row>
    <row r="700" spans="6:6">
      <c r="F700" s="70"/>
    </row>
    <row r="701" spans="6:6">
      <c r="F701" s="70"/>
    </row>
    <row r="702" spans="6:6">
      <c r="F702" s="70"/>
    </row>
    <row r="703" spans="6:6">
      <c r="F703" s="70"/>
    </row>
    <row r="704" spans="6:6">
      <c r="F704" s="70"/>
    </row>
    <row r="705" spans="6:6">
      <c r="F705" s="70"/>
    </row>
    <row r="706" spans="6:6">
      <c r="F706" s="70"/>
    </row>
    <row r="707" spans="6:6">
      <c r="F707" s="70"/>
    </row>
    <row r="708" spans="6:6">
      <c r="F708" s="70"/>
    </row>
    <row r="709" spans="6:6">
      <c r="F709" s="70"/>
    </row>
    <row r="710" spans="6:6">
      <c r="F710" s="70"/>
    </row>
    <row r="711" spans="6:6">
      <c r="F711" s="70"/>
    </row>
    <row r="712" spans="6:6">
      <c r="F712" s="70"/>
    </row>
    <row r="713" spans="6:6">
      <c r="F713" s="70"/>
    </row>
    <row r="714" spans="6:6">
      <c r="F714" s="70"/>
    </row>
    <row r="715" spans="6:6">
      <c r="F715" s="70"/>
    </row>
    <row r="716" spans="6:6">
      <c r="F716" s="70"/>
    </row>
    <row r="717" spans="6:6">
      <c r="F717" s="70"/>
    </row>
    <row r="718" spans="6:6">
      <c r="F718" s="70"/>
    </row>
    <row r="719" spans="6:6">
      <c r="F719" s="70"/>
    </row>
    <row r="720" spans="6:6">
      <c r="F720" s="70"/>
    </row>
    <row r="721" spans="6:6">
      <c r="F721" s="70"/>
    </row>
    <row r="722" spans="6:6">
      <c r="F722" s="70"/>
    </row>
    <row r="723" spans="6:6">
      <c r="F723" s="70"/>
    </row>
    <row r="724" spans="6:6">
      <c r="F724" s="70"/>
    </row>
    <row r="725" spans="6:6">
      <c r="F725" s="70"/>
    </row>
    <row r="726" spans="6:6">
      <c r="F726" s="70"/>
    </row>
    <row r="727" spans="6:6">
      <c r="F727" s="70"/>
    </row>
    <row r="728" spans="6:6">
      <c r="F728" s="70"/>
    </row>
    <row r="729" spans="6:6">
      <c r="F729" s="70"/>
    </row>
    <row r="730" spans="6:6">
      <c r="F730" s="70"/>
    </row>
    <row r="731" spans="6:6">
      <c r="F731" s="70"/>
    </row>
    <row r="732" spans="6:6">
      <c r="F732" s="70"/>
    </row>
    <row r="733" spans="6:6">
      <c r="F733" s="70"/>
    </row>
    <row r="734" spans="6:6">
      <c r="F734" s="70"/>
    </row>
    <row r="735" spans="6:6">
      <c r="F735" s="70"/>
    </row>
    <row r="736" spans="6:6">
      <c r="F736" s="70"/>
    </row>
    <row r="737" spans="6:6">
      <c r="F737" s="70"/>
    </row>
    <row r="738" spans="6:6">
      <c r="F738" s="70"/>
    </row>
    <row r="739" spans="6:6">
      <c r="F739" s="70"/>
    </row>
    <row r="740" spans="6:6">
      <c r="F740" s="70"/>
    </row>
    <row r="741" spans="6:6">
      <c r="F741" s="70"/>
    </row>
    <row r="742" spans="6:6">
      <c r="F742" s="70"/>
    </row>
    <row r="743" spans="6:6">
      <c r="F743" s="70"/>
    </row>
    <row r="744" spans="6:6">
      <c r="F744" s="70"/>
    </row>
    <row r="745" spans="6:6">
      <c r="F745" s="70"/>
    </row>
    <row r="746" spans="6:6">
      <c r="F746" s="70"/>
    </row>
    <row r="747" spans="6:6">
      <c r="F747" s="70"/>
    </row>
    <row r="748" spans="6:6">
      <c r="F748" s="70"/>
    </row>
    <row r="749" spans="6:6">
      <c r="F749" s="70"/>
    </row>
    <row r="750" spans="6:6">
      <c r="F750" s="70"/>
    </row>
    <row r="751" spans="6:6">
      <c r="F751" s="70"/>
    </row>
    <row r="752" spans="6:6">
      <c r="F752" s="70"/>
    </row>
    <row r="753" spans="6:6">
      <c r="F753" s="70"/>
    </row>
    <row r="754" spans="6:6">
      <c r="F754" s="70"/>
    </row>
    <row r="755" spans="6:6">
      <c r="F755" s="70"/>
    </row>
    <row r="756" spans="6:6">
      <c r="F756" s="70"/>
    </row>
    <row r="757" spans="6:6">
      <c r="F757" s="70"/>
    </row>
    <row r="758" spans="6:6">
      <c r="F758" s="70"/>
    </row>
    <row r="759" spans="6:6">
      <c r="F759" s="70"/>
    </row>
    <row r="760" spans="6:6">
      <c r="F760" s="70"/>
    </row>
    <row r="761" spans="6:6">
      <c r="F761" s="70"/>
    </row>
    <row r="762" spans="6:6">
      <c r="F762" s="70"/>
    </row>
    <row r="763" spans="6:6">
      <c r="F763" s="70"/>
    </row>
    <row r="764" spans="6:6">
      <c r="F764" s="70"/>
    </row>
    <row r="765" spans="6:6">
      <c r="F765" s="70"/>
    </row>
    <row r="766" spans="6:6">
      <c r="F766" s="70"/>
    </row>
    <row r="767" spans="6:6">
      <c r="F767" s="70"/>
    </row>
    <row r="768" spans="6:6">
      <c r="F768" s="70"/>
    </row>
    <row r="769" spans="6:6">
      <c r="F769" s="70"/>
    </row>
    <row r="770" spans="6:6">
      <c r="F770" s="70"/>
    </row>
    <row r="771" spans="6:6">
      <c r="F771" s="70"/>
    </row>
    <row r="772" spans="6:6">
      <c r="F772" s="70"/>
    </row>
    <row r="773" spans="6:6">
      <c r="F773" s="70"/>
    </row>
    <row r="774" spans="6:6">
      <c r="F774" s="70"/>
    </row>
    <row r="775" spans="6:6">
      <c r="F775" s="70"/>
    </row>
    <row r="776" spans="6:6">
      <c r="F776" s="70"/>
    </row>
    <row r="777" spans="6:6">
      <c r="F777" s="70"/>
    </row>
    <row r="778" spans="6:6">
      <c r="F778" s="70"/>
    </row>
    <row r="779" spans="6:6">
      <c r="F779" s="70"/>
    </row>
    <row r="780" spans="6:6">
      <c r="F780" s="70"/>
    </row>
    <row r="781" spans="6:6">
      <c r="F781" s="70"/>
    </row>
    <row r="782" spans="6:6">
      <c r="F782" s="70"/>
    </row>
    <row r="783" spans="6:6">
      <c r="F783" s="70"/>
    </row>
    <row r="784" spans="6:6">
      <c r="F784" s="70"/>
    </row>
    <row r="785" spans="6:6">
      <c r="F785" s="70"/>
    </row>
    <row r="786" spans="6:6">
      <c r="F786" s="70"/>
    </row>
    <row r="787" spans="6:6">
      <c r="F787" s="70"/>
    </row>
    <row r="788" spans="6:6">
      <c r="F788" s="70"/>
    </row>
    <row r="789" spans="6:6">
      <c r="F789" s="70"/>
    </row>
    <row r="790" spans="6:6">
      <c r="F790" s="70"/>
    </row>
    <row r="791" spans="6:6">
      <c r="F791" s="70"/>
    </row>
    <row r="792" spans="6:6">
      <c r="F792" s="70"/>
    </row>
    <row r="793" spans="6:6">
      <c r="F793" s="70"/>
    </row>
    <row r="794" spans="6:6">
      <c r="F794" s="70"/>
    </row>
    <row r="795" spans="6:6">
      <c r="F795" s="70"/>
    </row>
    <row r="796" spans="6:6">
      <c r="F796" s="70"/>
    </row>
    <row r="797" spans="6:6">
      <c r="F797" s="70"/>
    </row>
    <row r="798" spans="6:6">
      <c r="F798" s="70"/>
    </row>
    <row r="799" spans="6:6">
      <c r="F799" s="70"/>
    </row>
    <row r="800" spans="6:6">
      <c r="F800" s="70"/>
    </row>
    <row r="801" spans="6:6">
      <c r="F801" s="70"/>
    </row>
    <row r="802" spans="6:6">
      <c r="F802" s="70"/>
    </row>
    <row r="803" spans="6:6">
      <c r="F803" s="70"/>
    </row>
    <row r="804" spans="6:6">
      <c r="F804" s="70"/>
    </row>
    <row r="805" spans="6:6">
      <c r="F805" s="70"/>
    </row>
    <row r="806" spans="6:6">
      <c r="F806" s="70"/>
    </row>
    <row r="807" spans="6:6">
      <c r="F807" s="70"/>
    </row>
    <row r="808" spans="6:6">
      <c r="F808" s="70"/>
    </row>
    <row r="809" spans="6:6">
      <c r="F809" s="70"/>
    </row>
    <row r="810" spans="6:6">
      <c r="F810" s="70"/>
    </row>
    <row r="811" spans="6:6">
      <c r="F811" s="70"/>
    </row>
    <row r="812" spans="6:6">
      <c r="F812" s="70"/>
    </row>
    <row r="813" spans="6:6">
      <c r="F813" s="70"/>
    </row>
    <row r="814" spans="6:6">
      <c r="F814" s="70"/>
    </row>
    <row r="815" spans="6:6">
      <c r="F815" s="70"/>
    </row>
    <row r="816" spans="6:6">
      <c r="F816" s="70"/>
    </row>
    <row r="817" spans="6:6">
      <c r="F817" s="70"/>
    </row>
    <row r="818" spans="6:6">
      <c r="F818" s="70"/>
    </row>
    <row r="819" spans="6:6">
      <c r="F819" s="70"/>
    </row>
    <row r="820" spans="6:6">
      <c r="F820" s="70"/>
    </row>
    <row r="821" spans="6:6">
      <c r="F821" s="70"/>
    </row>
    <row r="822" spans="6:6">
      <c r="F822" s="70"/>
    </row>
    <row r="823" spans="6:6">
      <c r="F823" s="70"/>
    </row>
    <row r="824" spans="6:6">
      <c r="F824" s="70"/>
    </row>
    <row r="825" spans="6:6">
      <c r="F825" s="70"/>
    </row>
    <row r="826" spans="6:6">
      <c r="F826" s="70"/>
    </row>
    <row r="827" spans="6:6">
      <c r="F827" s="70"/>
    </row>
    <row r="828" spans="6:6">
      <c r="F828" s="70"/>
    </row>
    <row r="829" spans="6:6">
      <c r="F829" s="70"/>
    </row>
    <row r="830" spans="6:6">
      <c r="F830" s="70"/>
    </row>
    <row r="831" spans="6:6">
      <c r="F831" s="70"/>
    </row>
    <row r="832" spans="6:6">
      <c r="F832" s="70"/>
    </row>
    <row r="833" spans="6:6">
      <c r="F833" s="70"/>
    </row>
    <row r="834" spans="6:6">
      <c r="F834" s="70"/>
    </row>
    <row r="835" spans="6:6">
      <c r="F835" s="70"/>
    </row>
    <row r="836" spans="6:6">
      <c r="F836" s="70"/>
    </row>
    <row r="837" spans="6:6">
      <c r="F837" s="70"/>
    </row>
    <row r="838" spans="6:6">
      <c r="F838" s="70"/>
    </row>
    <row r="839" spans="6:6">
      <c r="F839" s="70"/>
    </row>
    <row r="840" spans="6:6">
      <c r="F840" s="70"/>
    </row>
    <row r="841" spans="6:6">
      <c r="F841" s="70"/>
    </row>
    <row r="842" spans="6:6">
      <c r="F842" s="70"/>
    </row>
    <row r="843" spans="6:6">
      <c r="F843" s="70"/>
    </row>
    <row r="844" spans="6:6">
      <c r="F844" s="70"/>
    </row>
    <row r="845" spans="6:6">
      <c r="F845" s="70"/>
    </row>
    <row r="846" spans="6:6">
      <c r="F846" s="70"/>
    </row>
    <row r="847" spans="6:6">
      <c r="F847" s="70"/>
    </row>
    <row r="848" spans="6:6">
      <c r="F848" s="70"/>
    </row>
    <row r="849" spans="6:6">
      <c r="F849" s="70"/>
    </row>
    <row r="850" spans="6:6">
      <c r="F850" s="70"/>
    </row>
    <row r="851" spans="6:6">
      <c r="F851" s="70"/>
    </row>
    <row r="852" spans="6:6">
      <c r="F852" s="70"/>
    </row>
    <row r="853" spans="6:6">
      <c r="F853" s="70"/>
    </row>
    <row r="854" spans="6:6">
      <c r="F854" s="70"/>
    </row>
    <row r="855" spans="6:6">
      <c r="F855" s="70"/>
    </row>
    <row r="856" spans="6:6">
      <c r="F856" s="70"/>
    </row>
    <row r="857" spans="6:6">
      <c r="F857" s="70"/>
    </row>
    <row r="858" spans="6:6">
      <c r="F858" s="70"/>
    </row>
    <row r="859" spans="6:6">
      <c r="F859" s="70"/>
    </row>
    <row r="860" spans="6:6">
      <c r="F860" s="70"/>
    </row>
    <row r="861" spans="6:6">
      <c r="F861" s="70"/>
    </row>
    <row r="862" spans="6:6">
      <c r="F862" s="70"/>
    </row>
    <row r="863" spans="6:6">
      <c r="F863" s="70"/>
    </row>
    <row r="864" spans="6:6">
      <c r="F864" s="70"/>
    </row>
    <row r="865" spans="6:6">
      <c r="F865" s="70"/>
    </row>
    <row r="866" spans="6:6">
      <c r="F866" s="70"/>
    </row>
    <row r="867" spans="6:6">
      <c r="F867" s="70"/>
    </row>
    <row r="868" spans="6:6">
      <c r="F868" s="70"/>
    </row>
    <row r="869" spans="6:6">
      <c r="F869" s="70"/>
    </row>
    <row r="870" spans="6:6">
      <c r="F870" s="70"/>
    </row>
    <row r="871" spans="6:6">
      <c r="F871" s="70"/>
    </row>
    <row r="872" spans="6:6">
      <c r="F872" s="70"/>
    </row>
    <row r="873" spans="6:6">
      <c r="F873" s="70"/>
    </row>
    <row r="874" spans="6:6">
      <c r="F874" s="70"/>
    </row>
    <row r="875" spans="6:6">
      <c r="F875" s="70"/>
    </row>
    <row r="876" spans="6:6">
      <c r="F876" s="70"/>
    </row>
    <row r="877" spans="6:6">
      <c r="F877" s="70"/>
    </row>
    <row r="878" spans="6:6">
      <c r="F878" s="70"/>
    </row>
    <row r="879" spans="6:6">
      <c r="F879" s="70"/>
    </row>
    <row r="880" spans="6:6">
      <c r="F880" s="70"/>
    </row>
    <row r="881" spans="6:6">
      <c r="F881" s="70"/>
    </row>
    <row r="882" spans="6:6">
      <c r="F882" s="70"/>
    </row>
    <row r="883" spans="6:6">
      <c r="F883" s="70"/>
    </row>
    <row r="884" spans="6:6">
      <c r="F884" s="70"/>
    </row>
    <row r="885" spans="6:6">
      <c r="F885" s="70"/>
    </row>
    <row r="886" spans="6:6">
      <c r="F886" s="70"/>
    </row>
    <row r="887" spans="6:6">
      <c r="F887" s="70"/>
    </row>
    <row r="888" spans="6:6">
      <c r="F888" s="70"/>
    </row>
    <row r="889" spans="6:6">
      <c r="F889" s="70"/>
    </row>
    <row r="890" spans="6:6">
      <c r="F890" s="70"/>
    </row>
    <row r="891" spans="6:6">
      <c r="F891" s="70"/>
    </row>
    <row r="892" spans="6:6">
      <c r="F892" s="70"/>
    </row>
    <row r="893" spans="6:6">
      <c r="F893" s="70"/>
    </row>
    <row r="894" spans="6:6">
      <c r="F894" s="70"/>
    </row>
    <row r="895" spans="6:6">
      <c r="F895" s="70"/>
    </row>
    <row r="896" spans="6:6">
      <c r="F896" s="70"/>
    </row>
    <row r="897" spans="6:6">
      <c r="F897" s="70"/>
    </row>
    <row r="898" spans="6:6">
      <c r="F898" s="70"/>
    </row>
    <row r="899" spans="6:6">
      <c r="F899" s="70"/>
    </row>
    <row r="900" spans="6:6">
      <c r="F900" s="70"/>
    </row>
    <row r="901" spans="6:6">
      <c r="F901" s="70"/>
    </row>
    <row r="902" spans="6:6">
      <c r="F902" s="70"/>
    </row>
    <row r="903" spans="6:6">
      <c r="F903" s="70"/>
    </row>
    <row r="904" spans="6:6">
      <c r="F904" s="70"/>
    </row>
    <row r="905" spans="6:6">
      <c r="F905" s="70"/>
    </row>
    <row r="906" spans="6:6">
      <c r="F906" s="70"/>
    </row>
    <row r="907" spans="6:6">
      <c r="F907" s="70"/>
    </row>
    <row r="908" spans="6:6">
      <c r="F908" s="70"/>
    </row>
    <row r="909" spans="6:6">
      <c r="F909" s="70"/>
    </row>
    <row r="910" spans="6:6">
      <c r="F910" s="70"/>
    </row>
    <row r="911" spans="6:6">
      <c r="F911" s="70"/>
    </row>
    <row r="912" spans="6:6">
      <c r="F912" s="70"/>
    </row>
    <row r="913" spans="6:6">
      <c r="F913" s="70"/>
    </row>
    <row r="914" spans="6:6">
      <c r="F914" s="70"/>
    </row>
    <row r="915" spans="6:6">
      <c r="F915" s="70"/>
    </row>
    <row r="916" spans="6:6">
      <c r="F916" s="70"/>
    </row>
    <row r="917" spans="6:6">
      <c r="F917" s="70"/>
    </row>
    <row r="918" spans="6:6">
      <c r="F918" s="70"/>
    </row>
    <row r="919" spans="6:6">
      <c r="F919" s="70"/>
    </row>
    <row r="920" spans="6:6">
      <c r="F920" s="70"/>
    </row>
    <row r="921" spans="6:6">
      <c r="F921" s="70"/>
    </row>
    <row r="922" spans="6:6">
      <c r="F922" s="70"/>
    </row>
    <row r="923" spans="6:6">
      <c r="F923" s="70"/>
    </row>
    <row r="924" spans="6:6">
      <c r="F924" s="70"/>
    </row>
    <row r="925" spans="6:6">
      <c r="F925" s="70"/>
    </row>
    <row r="926" spans="6:6">
      <c r="F926" s="70"/>
    </row>
    <row r="927" spans="6:6">
      <c r="F927" s="70"/>
    </row>
    <row r="928" spans="6:6">
      <c r="F928" s="70"/>
    </row>
    <row r="929" spans="6:6">
      <c r="F929" s="70"/>
    </row>
    <row r="930" spans="6:6">
      <c r="F930" s="70"/>
    </row>
    <row r="931" spans="6:6">
      <c r="F931" s="70"/>
    </row>
    <row r="932" spans="6:6">
      <c r="F932" s="70"/>
    </row>
    <row r="933" spans="6:6">
      <c r="F933" s="70"/>
    </row>
    <row r="934" spans="6:6">
      <c r="F934" s="70"/>
    </row>
    <row r="935" spans="6:6">
      <c r="F935" s="70"/>
    </row>
    <row r="936" spans="6:6">
      <c r="F936" s="70"/>
    </row>
    <row r="937" spans="6:6">
      <c r="F937" s="70"/>
    </row>
    <row r="938" spans="6:6">
      <c r="F938" s="70"/>
    </row>
    <row r="939" spans="6:6">
      <c r="F939" s="70"/>
    </row>
    <row r="940" spans="6:6">
      <c r="F940" s="70"/>
    </row>
    <row r="941" spans="6:6">
      <c r="F941" s="70"/>
    </row>
    <row r="942" spans="6:6">
      <c r="F942" s="70"/>
    </row>
    <row r="943" spans="6:6">
      <c r="F943" s="70"/>
    </row>
    <row r="944" spans="6:6">
      <c r="F944" s="70"/>
    </row>
    <row r="945" spans="6:6">
      <c r="F945" s="70"/>
    </row>
    <row r="946" spans="6:6">
      <c r="F946" s="70"/>
    </row>
    <row r="947" spans="6:6">
      <c r="F947" s="70"/>
    </row>
    <row r="948" spans="6:6">
      <c r="F948" s="70"/>
    </row>
    <row r="949" spans="6:6">
      <c r="F949" s="70"/>
    </row>
    <row r="950" spans="6:6">
      <c r="F950" s="70"/>
    </row>
    <row r="951" spans="6:6">
      <c r="F951" s="70"/>
    </row>
    <row r="952" spans="6:6">
      <c r="F952" s="70"/>
    </row>
    <row r="953" spans="6:6">
      <c r="F953" s="70"/>
    </row>
    <row r="954" spans="6:6">
      <c r="F954" s="70"/>
    </row>
    <row r="955" spans="6:6">
      <c r="F955" s="70"/>
    </row>
    <row r="956" spans="6:6">
      <c r="F956" s="70"/>
    </row>
    <row r="957" spans="6:6">
      <c r="F957" s="70"/>
    </row>
    <row r="958" spans="6:6">
      <c r="F958" s="70"/>
    </row>
    <row r="959" spans="6:6">
      <c r="F959" s="70"/>
    </row>
    <row r="960" spans="6:6">
      <c r="F960" s="70"/>
    </row>
    <row r="961" spans="6:6">
      <c r="F961" s="70"/>
    </row>
    <row r="962" spans="6:6">
      <c r="F962" s="70"/>
    </row>
    <row r="963" spans="6:6">
      <c r="F963" s="70"/>
    </row>
    <row r="964" spans="6:6">
      <c r="F964" s="70"/>
    </row>
    <row r="965" spans="6:6">
      <c r="F965" s="70"/>
    </row>
    <row r="966" spans="6:6">
      <c r="F966" s="70"/>
    </row>
    <row r="967" spans="6:6">
      <c r="F967" s="70"/>
    </row>
    <row r="968" spans="6:6">
      <c r="F968" s="70"/>
    </row>
    <row r="969" spans="6:6">
      <c r="F969" s="70"/>
    </row>
    <row r="970" spans="6:6">
      <c r="F970" s="70"/>
    </row>
    <row r="971" spans="6:6">
      <c r="F971" s="70"/>
    </row>
    <row r="972" spans="6:6">
      <c r="F972" s="70"/>
    </row>
    <row r="973" spans="6:6">
      <c r="F973" s="70"/>
    </row>
    <row r="974" spans="6:6">
      <c r="F974" s="70"/>
    </row>
    <row r="975" spans="6:6">
      <c r="F975" s="70"/>
    </row>
    <row r="976" spans="6:6">
      <c r="F976" s="70"/>
    </row>
    <row r="977" spans="6:6">
      <c r="F977" s="70"/>
    </row>
    <row r="978" spans="6:6">
      <c r="F978" s="70"/>
    </row>
  </sheetData>
  <phoneticPr fontId="4" type="noConversion"/>
  <conditionalFormatting sqref="D1">
    <cfRule type="cellIs" dxfId="124" priority="2" operator="equal">
      <formula>0</formula>
    </cfRule>
  </conditionalFormatting>
  <conditionalFormatting sqref="F1">
    <cfRule type="cellIs" dxfId="123" priority="1" operator="equal">
      <formula>0</formula>
    </cfRule>
  </conditionalFormatting>
  <conditionalFormatting sqref="G1">
    <cfRule type="cellIs" dxfId="122" priority="5" operator="equal">
      <formula>0</formula>
    </cfRule>
  </conditionalFormatting>
  <conditionalFormatting sqref="H1">
    <cfRule type="cellIs" dxfId="121" priority="4" operator="equal">
      <formula>0</formula>
    </cfRule>
  </conditionalFormatting>
  <conditionalFormatting sqref="I1">
    <cfRule type="cellIs" dxfId="120" priority="3" operator="equal">
      <formula>0</formula>
    </cfRule>
  </conditionalFormatting>
  <pageMargins left="0.7" right="0.7" top="0.75" bottom="0.75" header="0.3" footer="0.3"/>
  <pageSetup paperSize="9" orientation="portrait" horizontalDpi="0" verticalDpi="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K111"/>
  <sheetViews>
    <sheetView zoomScaleNormal="100" workbookViewId="0">
      <pane ySplit="1" topLeftCell="A2" activePane="bottomLeft" state="frozen"/>
      <selection pane="bottomLeft" activeCell="I2" sqref="I2:I110"/>
    </sheetView>
  </sheetViews>
  <sheetFormatPr baseColWidth="10" defaultColWidth="10.875" defaultRowHeight="15.75"/>
  <cols>
    <col min="1" max="1" width="12" style="55" bestFit="1" customWidth="1"/>
    <col min="2" max="2" width="9" style="55" bestFit="1" customWidth="1"/>
    <col min="3" max="3" width="23.875" style="55" bestFit="1" customWidth="1"/>
    <col min="4" max="4" width="26.875" style="55" bestFit="1" customWidth="1"/>
    <col min="5" max="5" width="56.375" style="36" bestFit="1" customWidth="1"/>
    <col min="6" max="6" width="24.375" style="55" bestFit="1" customWidth="1"/>
    <col min="7" max="7" width="32.125" style="55" bestFit="1" customWidth="1"/>
    <col min="8" max="8" width="30.5" style="187" hidden="1" customWidth="1"/>
    <col min="9" max="9" width="32.125" style="55" bestFit="1" customWidth="1"/>
    <col min="10" max="10" width="32.375" style="55" bestFit="1" customWidth="1"/>
    <col min="11" max="11" width="255.625" style="55" bestFit="1" customWidth="1"/>
    <col min="12" max="16384" width="10.875" style="55"/>
  </cols>
  <sheetData>
    <row r="1" spans="1:11" s="8" customFormat="1">
      <c r="A1" s="87" t="s">
        <v>76</v>
      </c>
      <c r="B1" s="87" t="s">
        <v>77</v>
      </c>
      <c r="C1" s="87" t="s">
        <v>0</v>
      </c>
      <c r="D1" s="8" t="s">
        <v>100</v>
      </c>
      <c r="E1" s="87" t="s">
        <v>101</v>
      </c>
      <c r="F1" s="8" t="s">
        <v>102</v>
      </c>
      <c r="G1" s="87" t="s">
        <v>78</v>
      </c>
      <c r="H1" s="133" t="s">
        <v>79</v>
      </c>
      <c r="I1" s="87" t="s">
        <v>103</v>
      </c>
      <c r="J1" s="8" t="s">
        <v>147</v>
      </c>
      <c r="K1" s="87" t="s">
        <v>74</v>
      </c>
    </row>
    <row r="2" spans="1:11" s="158" customFormat="1">
      <c r="A2" s="9"/>
      <c r="B2" s="9"/>
      <c r="C2" s="9"/>
      <c r="D2" s="9"/>
      <c r="E2" s="36"/>
      <c r="H2" s="113">
        <f t="shared" ref="H2:H13" si="0">72*I2%</f>
        <v>0</v>
      </c>
      <c r="I2" s="176"/>
      <c r="K2" s="158" t="s">
        <v>24</v>
      </c>
    </row>
    <row r="3" spans="1:11">
      <c r="A3" s="9"/>
      <c r="B3" s="9"/>
      <c r="C3" s="9"/>
      <c r="D3" s="9"/>
      <c r="F3" s="175"/>
      <c r="G3" s="158"/>
      <c r="H3" s="113">
        <f t="shared" si="0"/>
        <v>0</v>
      </c>
      <c r="I3" s="176"/>
      <c r="J3" s="158"/>
      <c r="K3" s="11" t="s">
        <v>148</v>
      </c>
    </row>
    <row r="4" spans="1:11">
      <c r="A4" s="9"/>
      <c r="B4" s="9"/>
      <c r="C4" s="9"/>
      <c r="D4" s="9"/>
      <c r="F4" s="175"/>
      <c r="G4" s="158"/>
      <c r="H4" s="113">
        <f t="shared" si="0"/>
        <v>0</v>
      </c>
      <c r="I4" s="176"/>
      <c r="J4" s="158"/>
      <c r="K4" s="11"/>
    </row>
    <row r="5" spans="1:11">
      <c r="A5" s="9"/>
      <c r="B5" s="9"/>
      <c r="C5" s="9"/>
      <c r="D5" s="9"/>
      <c r="F5" s="175"/>
      <c r="G5" s="158"/>
      <c r="H5" s="113">
        <f t="shared" si="0"/>
        <v>0</v>
      </c>
      <c r="I5" s="176"/>
      <c r="J5" s="158"/>
      <c r="K5" s="11"/>
    </row>
    <row r="6" spans="1:11">
      <c r="A6" s="9"/>
      <c r="B6" s="9"/>
      <c r="C6" s="9"/>
      <c r="D6" s="9"/>
      <c r="F6" s="175"/>
      <c r="G6" s="158"/>
      <c r="H6" s="113">
        <f t="shared" si="0"/>
        <v>0</v>
      </c>
      <c r="I6" s="176"/>
      <c r="J6" s="158"/>
      <c r="K6" s="11"/>
    </row>
    <row r="7" spans="1:11">
      <c r="A7" s="9"/>
      <c r="B7" s="9"/>
      <c r="C7" s="9"/>
      <c r="D7" s="9"/>
      <c r="F7" s="175"/>
      <c r="G7" s="158"/>
      <c r="H7" s="113">
        <f t="shared" si="0"/>
        <v>0</v>
      </c>
      <c r="I7" s="176"/>
      <c r="J7" s="158"/>
      <c r="K7" s="11"/>
    </row>
    <row r="8" spans="1:11">
      <c r="A8" s="9"/>
      <c r="B8" s="9"/>
      <c r="C8" s="9"/>
      <c r="D8" s="9"/>
      <c r="F8" s="175"/>
      <c r="G8" s="158"/>
      <c r="H8" s="113">
        <f t="shared" si="0"/>
        <v>0</v>
      </c>
      <c r="I8" s="176"/>
      <c r="J8" s="158"/>
      <c r="K8" s="11"/>
    </row>
    <row r="9" spans="1:11">
      <c r="A9" s="9"/>
      <c r="B9" s="9"/>
      <c r="C9" s="9"/>
      <c r="D9" s="9"/>
      <c r="F9" s="175"/>
      <c r="G9" s="158"/>
      <c r="H9" s="113">
        <f t="shared" si="0"/>
        <v>0</v>
      </c>
      <c r="I9" s="176"/>
      <c r="J9" s="158"/>
      <c r="K9" s="11"/>
    </row>
    <row r="10" spans="1:11">
      <c r="A10" s="9"/>
      <c r="B10" s="9"/>
      <c r="C10" s="9"/>
      <c r="D10" s="9"/>
      <c r="F10" s="175"/>
      <c r="G10" s="158"/>
      <c r="H10" s="113">
        <f t="shared" si="0"/>
        <v>0</v>
      </c>
      <c r="I10" s="176"/>
      <c r="J10" s="158"/>
      <c r="K10" s="11"/>
    </row>
    <row r="11" spans="1:11">
      <c r="A11" s="9"/>
      <c r="B11" s="9"/>
      <c r="C11" s="9"/>
      <c r="D11" s="9"/>
      <c r="F11" s="175"/>
      <c r="G11" s="158"/>
      <c r="H11" s="113">
        <f t="shared" si="0"/>
        <v>0</v>
      </c>
      <c r="I11" s="176"/>
      <c r="J11" s="158"/>
      <c r="K11" s="11"/>
    </row>
    <row r="12" spans="1:11">
      <c r="A12" s="9"/>
      <c r="B12" s="9"/>
      <c r="C12" s="9"/>
      <c r="D12" s="9"/>
      <c r="F12" s="175"/>
      <c r="G12" s="158"/>
      <c r="H12" s="113">
        <f t="shared" si="0"/>
        <v>0</v>
      </c>
      <c r="I12" s="176"/>
      <c r="J12" s="158"/>
      <c r="K12" s="11"/>
    </row>
    <row r="13" spans="1:11">
      <c r="A13" s="9"/>
      <c r="B13" s="9"/>
      <c r="C13" s="9"/>
      <c r="D13" s="9"/>
      <c r="F13" s="175"/>
      <c r="G13" s="158"/>
      <c r="H13" s="113">
        <f t="shared" si="0"/>
        <v>0</v>
      </c>
      <c r="I13" s="176"/>
      <c r="J13" s="158"/>
      <c r="K13" s="11"/>
    </row>
    <row r="14" spans="1:11">
      <c r="A14" s="9"/>
      <c r="B14" s="9"/>
      <c r="C14" s="9"/>
      <c r="D14" s="9"/>
      <c r="F14" s="175"/>
      <c r="G14" s="158"/>
      <c r="H14" s="113">
        <f t="shared" ref="H14:H25" si="1">82.1*I15%</f>
        <v>0</v>
      </c>
      <c r="I14" s="15"/>
      <c r="J14" s="158"/>
      <c r="K14" s="11"/>
    </row>
    <row r="15" spans="1:11">
      <c r="A15" s="9"/>
      <c r="B15" s="9"/>
      <c r="C15" s="9"/>
      <c r="D15" s="9"/>
      <c r="F15" s="175"/>
      <c r="G15" s="158"/>
      <c r="H15" s="113">
        <f t="shared" si="1"/>
        <v>0</v>
      </c>
      <c r="I15" s="176"/>
      <c r="J15" s="158"/>
      <c r="K15" s="11"/>
    </row>
    <row r="16" spans="1:11">
      <c r="A16" s="9"/>
      <c r="B16" s="9"/>
      <c r="C16" s="9"/>
      <c r="D16" s="9"/>
      <c r="F16" s="175"/>
      <c r="G16" s="158"/>
      <c r="H16" s="113">
        <f t="shared" si="1"/>
        <v>0</v>
      </c>
      <c r="I16" s="176"/>
      <c r="J16" s="158"/>
      <c r="K16" s="11"/>
    </row>
    <row r="17" spans="1:11">
      <c r="A17" s="9"/>
      <c r="B17" s="9"/>
      <c r="C17" s="9"/>
      <c r="D17" s="9"/>
      <c r="F17" s="175"/>
      <c r="G17" s="158"/>
      <c r="H17" s="113">
        <f t="shared" si="1"/>
        <v>0</v>
      </c>
      <c r="I17" s="176"/>
      <c r="J17" s="158"/>
      <c r="K17" s="11"/>
    </row>
    <row r="18" spans="1:11">
      <c r="A18" s="9"/>
      <c r="B18" s="9"/>
      <c r="C18" s="9"/>
      <c r="D18" s="9"/>
      <c r="F18" s="175"/>
      <c r="G18" s="158"/>
      <c r="H18" s="113">
        <f t="shared" si="1"/>
        <v>0</v>
      </c>
      <c r="I18" s="176"/>
      <c r="J18" s="158"/>
      <c r="K18" s="11"/>
    </row>
    <row r="19" spans="1:11">
      <c r="A19" s="9"/>
      <c r="B19" s="9"/>
      <c r="C19" s="9"/>
      <c r="D19" s="9"/>
      <c r="F19" s="175"/>
      <c r="G19" s="158"/>
      <c r="H19" s="113">
        <f t="shared" si="1"/>
        <v>0</v>
      </c>
      <c r="I19" s="176"/>
      <c r="J19" s="158"/>
      <c r="K19" s="11"/>
    </row>
    <row r="20" spans="1:11">
      <c r="A20" s="9"/>
      <c r="B20" s="9"/>
      <c r="C20" s="9"/>
      <c r="D20" s="9"/>
      <c r="F20" s="175"/>
      <c r="G20" s="158"/>
      <c r="H20" s="113">
        <f t="shared" si="1"/>
        <v>0</v>
      </c>
      <c r="I20" s="176"/>
      <c r="J20" s="158"/>
      <c r="K20" s="11"/>
    </row>
    <row r="21" spans="1:11">
      <c r="A21" s="9"/>
      <c r="B21" s="9"/>
      <c r="C21" s="9"/>
      <c r="D21" s="9"/>
      <c r="F21" s="175"/>
      <c r="G21" s="158"/>
      <c r="H21" s="113">
        <f t="shared" si="1"/>
        <v>0</v>
      </c>
      <c r="I21" s="176"/>
      <c r="J21" s="158"/>
      <c r="K21" s="11"/>
    </row>
    <row r="22" spans="1:11">
      <c r="A22" s="9"/>
      <c r="B22" s="9"/>
      <c r="C22" s="9"/>
      <c r="D22" s="9"/>
      <c r="F22" s="175"/>
      <c r="G22" s="158"/>
      <c r="H22" s="113">
        <f t="shared" si="1"/>
        <v>0</v>
      </c>
      <c r="I22" s="176"/>
      <c r="J22" s="158"/>
      <c r="K22" s="11"/>
    </row>
    <row r="23" spans="1:11">
      <c r="A23" s="9"/>
      <c r="B23" s="9"/>
      <c r="C23" s="9"/>
      <c r="D23" s="9"/>
      <c r="F23" s="175"/>
      <c r="G23" s="158"/>
      <c r="H23" s="113">
        <f t="shared" si="1"/>
        <v>0</v>
      </c>
      <c r="I23" s="176"/>
      <c r="J23" s="158"/>
      <c r="K23" s="11"/>
    </row>
    <row r="24" spans="1:11">
      <c r="A24" s="9"/>
      <c r="B24" s="9"/>
      <c r="C24" s="9"/>
      <c r="D24" s="9"/>
      <c r="F24" s="175"/>
      <c r="G24" s="158"/>
      <c r="H24" s="113">
        <f t="shared" si="1"/>
        <v>0</v>
      </c>
      <c r="I24" s="176"/>
      <c r="J24" s="158"/>
      <c r="K24" s="11"/>
    </row>
    <row r="25" spans="1:11">
      <c r="A25" s="9"/>
      <c r="B25" s="9"/>
      <c r="C25" s="9"/>
      <c r="D25" s="9"/>
      <c r="F25" s="175"/>
      <c r="G25" s="158"/>
      <c r="H25" s="113">
        <f t="shared" si="1"/>
        <v>0</v>
      </c>
      <c r="I25" s="176"/>
      <c r="J25" s="158"/>
      <c r="K25" s="11"/>
    </row>
    <row r="26" spans="1:11">
      <c r="A26" s="9"/>
      <c r="B26" s="9"/>
      <c r="C26" s="9"/>
      <c r="D26" s="9"/>
      <c r="F26" s="175"/>
      <c r="G26" s="158"/>
      <c r="H26" s="113">
        <f t="shared" ref="H26:H37" si="2">101*I27%</f>
        <v>0</v>
      </c>
      <c r="I26" s="176"/>
      <c r="J26" s="158"/>
      <c r="K26" s="11"/>
    </row>
    <row r="27" spans="1:11" ht="18" customHeight="1">
      <c r="A27" s="9"/>
      <c r="B27" s="9"/>
      <c r="C27" s="9"/>
      <c r="D27" s="9"/>
      <c r="F27" s="175"/>
      <c r="G27" s="158"/>
      <c r="H27" s="113">
        <f t="shared" si="2"/>
        <v>0</v>
      </c>
      <c r="I27" s="176"/>
      <c r="J27" s="158"/>
      <c r="K27" s="11"/>
    </row>
    <row r="28" spans="1:11">
      <c r="A28" s="9"/>
      <c r="B28" s="9"/>
      <c r="C28" s="9"/>
      <c r="D28" s="9"/>
      <c r="F28" s="175"/>
      <c r="G28" s="158"/>
      <c r="H28" s="113">
        <f t="shared" si="2"/>
        <v>0</v>
      </c>
      <c r="I28" s="176"/>
      <c r="J28" s="158"/>
      <c r="K28" s="11"/>
    </row>
    <row r="29" spans="1:11">
      <c r="A29" s="9"/>
      <c r="B29" s="9"/>
      <c r="C29" s="9"/>
      <c r="D29" s="9"/>
      <c r="F29" s="175"/>
      <c r="G29" s="158"/>
      <c r="H29" s="113">
        <f t="shared" si="2"/>
        <v>0</v>
      </c>
      <c r="I29" s="176"/>
      <c r="J29" s="158"/>
      <c r="K29" s="11"/>
    </row>
    <row r="30" spans="1:11">
      <c r="A30" s="9"/>
      <c r="B30" s="9"/>
      <c r="C30" s="9"/>
      <c r="D30" s="9"/>
      <c r="F30" s="175"/>
      <c r="G30" s="158"/>
      <c r="H30" s="113">
        <f t="shared" si="2"/>
        <v>0</v>
      </c>
      <c r="I30" s="176"/>
      <c r="J30" s="158"/>
      <c r="K30" s="11"/>
    </row>
    <row r="31" spans="1:11">
      <c r="A31" s="9"/>
      <c r="B31" s="9"/>
      <c r="C31" s="9"/>
      <c r="D31" s="9"/>
      <c r="F31" s="175"/>
      <c r="G31" s="158"/>
      <c r="H31" s="113">
        <f t="shared" si="2"/>
        <v>0</v>
      </c>
      <c r="I31" s="176"/>
      <c r="J31" s="158"/>
      <c r="K31" s="11"/>
    </row>
    <row r="32" spans="1:11">
      <c r="A32" s="9"/>
      <c r="B32" s="9"/>
      <c r="C32" s="9"/>
      <c r="D32" s="9"/>
      <c r="F32" s="175"/>
      <c r="G32" s="158"/>
      <c r="H32" s="113">
        <f t="shared" si="2"/>
        <v>0</v>
      </c>
      <c r="I32" s="176"/>
      <c r="J32" s="158"/>
      <c r="K32" s="11"/>
    </row>
    <row r="33" spans="1:11">
      <c r="A33" s="9"/>
      <c r="B33" s="9"/>
      <c r="C33" s="9"/>
      <c r="D33" s="9"/>
      <c r="F33" s="175"/>
      <c r="G33" s="158"/>
      <c r="H33" s="113">
        <f t="shared" si="2"/>
        <v>0</v>
      </c>
      <c r="I33" s="176"/>
      <c r="J33" s="158"/>
      <c r="K33" s="11"/>
    </row>
    <row r="34" spans="1:11">
      <c r="A34" s="9"/>
      <c r="B34" s="9"/>
      <c r="C34" s="9"/>
      <c r="D34" s="9"/>
      <c r="F34" s="175"/>
      <c r="G34" s="158"/>
      <c r="H34" s="113">
        <f t="shared" si="2"/>
        <v>0</v>
      </c>
      <c r="I34" s="176"/>
      <c r="J34" s="158"/>
      <c r="K34" s="11"/>
    </row>
    <row r="35" spans="1:11">
      <c r="A35" s="9"/>
      <c r="B35" s="9"/>
      <c r="C35" s="9"/>
      <c r="D35" s="9"/>
      <c r="F35" s="175"/>
      <c r="G35" s="158"/>
      <c r="H35" s="113">
        <f t="shared" si="2"/>
        <v>0</v>
      </c>
      <c r="I35" s="176"/>
      <c r="J35" s="158"/>
      <c r="K35" s="11"/>
    </row>
    <row r="36" spans="1:11">
      <c r="A36" s="9"/>
      <c r="B36" s="9"/>
      <c r="C36" s="9"/>
      <c r="D36" s="9"/>
      <c r="F36" s="175"/>
      <c r="G36" s="158"/>
      <c r="H36" s="113">
        <f t="shared" si="2"/>
        <v>0</v>
      </c>
      <c r="I36" s="176"/>
      <c r="J36" s="158"/>
      <c r="K36" s="11"/>
    </row>
    <row r="37" spans="1:11">
      <c r="A37" s="9"/>
      <c r="B37" s="9"/>
      <c r="C37" s="9"/>
      <c r="D37" s="9"/>
      <c r="F37" s="175"/>
      <c r="G37" s="158"/>
      <c r="H37" s="113">
        <f t="shared" si="2"/>
        <v>0</v>
      </c>
      <c r="I37" s="176"/>
      <c r="J37" s="158"/>
      <c r="K37" s="11"/>
    </row>
    <row r="38" spans="1:11">
      <c r="A38" s="9"/>
      <c r="B38" s="9"/>
      <c r="C38" s="9"/>
      <c r="D38" s="9"/>
      <c r="F38" s="175"/>
      <c r="G38" s="158"/>
      <c r="H38" s="113">
        <f t="shared" ref="H38:H49" si="3">264.1*I39%</f>
        <v>0</v>
      </c>
      <c r="I38" s="176"/>
      <c r="J38" s="158"/>
      <c r="K38" s="11"/>
    </row>
    <row r="39" spans="1:11">
      <c r="A39" s="9"/>
      <c r="B39" s="9"/>
      <c r="C39" s="9"/>
      <c r="D39" s="9"/>
      <c r="F39" s="175"/>
      <c r="G39" s="158"/>
      <c r="H39" s="113">
        <f t="shared" si="3"/>
        <v>0</v>
      </c>
      <c r="I39" s="176"/>
      <c r="J39" s="158"/>
      <c r="K39" s="11"/>
    </row>
    <row r="40" spans="1:11">
      <c r="A40" s="9"/>
      <c r="B40" s="9"/>
      <c r="C40" s="9"/>
      <c r="D40" s="9"/>
      <c r="F40" s="175"/>
      <c r="G40" s="158"/>
      <c r="H40" s="113">
        <f t="shared" si="3"/>
        <v>0</v>
      </c>
      <c r="I40" s="176"/>
      <c r="J40" s="158"/>
      <c r="K40" s="11"/>
    </row>
    <row r="41" spans="1:11">
      <c r="A41" s="9"/>
      <c r="B41" s="9"/>
      <c r="C41" s="9"/>
      <c r="D41" s="9"/>
      <c r="F41" s="175"/>
      <c r="G41" s="158"/>
      <c r="H41" s="113">
        <f t="shared" si="3"/>
        <v>0</v>
      </c>
      <c r="I41" s="176"/>
      <c r="J41" s="158"/>
      <c r="K41" s="11"/>
    </row>
    <row r="42" spans="1:11">
      <c r="A42" s="9"/>
      <c r="B42" s="9"/>
      <c r="C42" s="9"/>
      <c r="D42" s="9"/>
      <c r="F42" s="175"/>
      <c r="G42" s="158"/>
      <c r="H42" s="113">
        <f t="shared" si="3"/>
        <v>0</v>
      </c>
      <c r="I42" s="176"/>
      <c r="J42" s="158"/>
      <c r="K42" s="11"/>
    </row>
    <row r="43" spans="1:11">
      <c r="A43" s="9"/>
      <c r="B43" s="9"/>
      <c r="C43" s="9"/>
      <c r="D43" s="9"/>
      <c r="F43" s="175"/>
      <c r="G43" s="158"/>
      <c r="H43" s="113">
        <f t="shared" si="3"/>
        <v>0</v>
      </c>
      <c r="I43" s="176"/>
      <c r="J43" s="158"/>
      <c r="K43" s="11"/>
    </row>
    <row r="44" spans="1:11">
      <c r="A44" s="9"/>
      <c r="B44" s="9"/>
      <c r="C44" s="9"/>
      <c r="D44" s="9"/>
      <c r="F44" s="175"/>
      <c r="G44" s="158"/>
      <c r="H44" s="113">
        <f t="shared" si="3"/>
        <v>0</v>
      </c>
      <c r="I44" s="176"/>
      <c r="J44" s="158"/>
      <c r="K44" s="11"/>
    </row>
    <row r="45" spans="1:11">
      <c r="A45" s="9"/>
      <c r="B45" s="9"/>
      <c r="C45" s="9"/>
      <c r="D45" s="9"/>
      <c r="F45" s="175"/>
      <c r="G45" s="158"/>
      <c r="H45" s="113">
        <f t="shared" si="3"/>
        <v>0</v>
      </c>
      <c r="I45" s="176"/>
      <c r="J45" s="158"/>
      <c r="K45" s="11"/>
    </row>
    <row r="46" spans="1:11">
      <c r="A46" s="9"/>
      <c r="B46" s="9"/>
      <c r="C46" s="9"/>
      <c r="D46" s="9"/>
      <c r="F46" s="175"/>
      <c r="G46" s="158"/>
      <c r="H46" s="113">
        <f t="shared" si="3"/>
        <v>0</v>
      </c>
      <c r="I46" s="176"/>
      <c r="J46" s="158"/>
      <c r="K46" s="11"/>
    </row>
    <row r="47" spans="1:11">
      <c r="A47" s="9"/>
      <c r="B47" s="9"/>
      <c r="C47" s="9"/>
      <c r="D47" s="9"/>
      <c r="F47" s="175"/>
      <c r="G47" s="158"/>
      <c r="H47" s="113">
        <f t="shared" si="3"/>
        <v>0</v>
      </c>
      <c r="I47" s="176"/>
      <c r="J47" s="158"/>
      <c r="K47" s="11"/>
    </row>
    <row r="48" spans="1:11">
      <c r="A48" s="9"/>
      <c r="B48" s="9"/>
      <c r="C48" s="9"/>
      <c r="D48" s="9"/>
      <c r="F48" s="175"/>
      <c r="G48" s="158"/>
      <c r="H48" s="113">
        <f t="shared" si="3"/>
        <v>0</v>
      </c>
      <c r="I48" s="176"/>
      <c r="J48" s="158"/>
      <c r="K48" s="11"/>
    </row>
    <row r="49" spans="1:11">
      <c r="A49" s="9"/>
      <c r="B49" s="9"/>
      <c r="C49" s="9"/>
      <c r="D49" s="9"/>
      <c r="F49" s="175"/>
      <c r="G49" s="158"/>
      <c r="H49" s="113">
        <f t="shared" si="3"/>
        <v>0</v>
      </c>
      <c r="I49" s="176"/>
      <c r="J49" s="158"/>
      <c r="K49" s="11"/>
    </row>
    <row r="50" spans="1:11">
      <c r="A50" s="9"/>
      <c r="B50" s="9"/>
      <c r="C50" s="9"/>
      <c r="D50" s="9"/>
      <c r="F50" s="175"/>
      <c r="G50" s="158"/>
      <c r="H50" s="113">
        <f t="shared" ref="H50:H61" si="4">217.5*I51%</f>
        <v>0</v>
      </c>
      <c r="I50" s="176"/>
      <c r="J50" s="158"/>
      <c r="K50" s="11"/>
    </row>
    <row r="51" spans="1:11">
      <c r="A51" s="9"/>
      <c r="B51" s="9"/>
      <c r="C51" s="9"/>
      <c r="D51" s="9"/>
      <c r="F51" s="175"/>
      <c r="G51" s="158"/>
      <c r="H51" s="113">
        <f t="shared" si="4"/>
        <v>0</v>
      </c>
      <c r="I51" s="176"/>
      <c r="J51" s="158"/>
      <c r="K51" s="11"/>
    </row>
    <row r="52" spans="1:11">
      <c r="A52" s="9"/>
      <c r="B52" s="9"/>
      <c r="C52" s="9"/>
      <c r="D52" s="9"/>
      <c r="F52" s="175"/>
      <c r="G52" s="158"/>
      <c r="H52" s="113">
        <f t="shared" si="4"/>
        <v>0</v>
      </c>
      <c r="I52" s="176"/>
      <c r="J52" s="158"/>
      <c r="K52" s="11"/>
    </row>
    <row r="53" spans="1:11">
      <c r="A53" s="9"/>
      <c r="B53" s="9"/>
      <c r="C53" s="9"/>
      <c r="D53" s="9"/>
      <c r="F53" s="175"/>
      <c r="G53" s="158"/>
      <c r="H53" s="113">
        <f t="shared" si="4"/>
        <v>0</v>
      </c>
      <c r="I53" s="176"/>
      <c r="J53" s="158"/>
      <c r="K53" s="11"/>
    </row>
    <row r="54" spans="1:11">
      <c r="A54" s="9"/>
      <c r="B54" s="9"/>
      <c r="C54" s="9"/>
      <c r="D54" s="9"/>
      <c r="F54" s="175"/>
      <c r="G54" s="158"/>
      <c r="H54" s="113">
        <f t="shared" si="4"/>
        <v>0</v>
      </c>
      <c r="I54" s="176"/>
      <c r="J54" s="158"/>
      <c r="K54" s="11"/>
    </row>
    <row r="55" spans="1:11">
      <c r="A55" s="9"/>
      <c r="B55" s="9"/>
      <c r="C55" s="9"/>
      <c r="D55" s="9"/>
      <c r="F55" s="175"/>
      <c r="G55" s="158"/>
      <c r="H55" s="113">
        <f t="shared" si="4"/>
        <v>0</v>
      </c>
      <c r="I55" s="176"/>
      <c r="J55" s="158"/>
      <c r="K55" s="11"/>
    </row>
    <row r="56" spans="1:11">
      <c r="A56" s="9"/>
      <c r="B56" s="9"/>
      <c r="C56" s="9"/>
      <c r="D56" s="9"/>
      <c r="F56" s="175"/>
      <c r="G56" s="158"/>
      <c r="H56" s="113">
        <f t="shared" si="4"/>
        <v>0</v>
      </c>
      <c r="I56" s="176"/>
      <c r="J56" s="158"/>
      <c r="K56" s="11"/>
    </row>
    <row r="57" spans="1:11">
      <c r="A57" s="9"/>
      <c r="B57" s="9"/>
      <c r="C57" s="9"/>
      <c r="D57" s="9"/>
      <c r="F57" s="175"/>
      <c r="G57" s="158"/>
      <c r="H57" s="113">
        <f t="shared" si="4"/>
        <v>0</v>
      </c>
      <c r="I57" s="176"/>
      <c r="J57" s="158"/>
      <c r="K57" s="11"/>
    </row>
    <row r="58" spans="1:11">
      <c r="A58" s="9"/>
      <c r="B58" s="9"/>
      <c r="C58" s="9"/>
      <c r="D58" s="9"/>
      <c r="F58" s="175"/>
      <c r="G58" s="158"/>
      <c r="H58" s="113">
        <f t="shared" si="4"/>
        <v>0</v>
      </c>
      <c r="I58" s="176"/>
      <c r="J58" s="158"/>
      <c r="K58" s="11"/>
    </row>
    <row r="59" spans="1:11">
      <c r="A59" s="9"/>
      <c r="B59" s="9"/>
      <c r="C59" s="9"/>
      <c r="D59" s="9"/>
      <c r="F59" s="175"/>
      <c r="G59" s="158"/>
      <c r="H59" s="113">
        <f t="shared" si="4"/>
        <v>0</v>
      </c>
      <c r="I59" s="176"/>
      <c r="J59" s="158"/>
      <c r="K59" s="11"/>
    </row>
    <row r="60" spans="1:11">
      <c r="A60" s="9"/>
      <c r="B60" s="9"/>
      <c r="C60" s="9"/>
      <c r="D60" s="9"/>
      <c r="F60" s="175"/>
      <c r="G60" s="158"/>
      <c r="H60" s="113">
        <f t="shared" si="4"/>
        <v>0</v>
      </c>
      <c r="I60" s="176"/>
      <c r="J60" s="158"/>
      <c r="K60" s="11"/>
    </row>
    <row r="61" spans="1:11">
      <c r="A61" s="9"/>
      <c r="B61" s="9"/>
      <c r="C61" s="9"/>
      <c r="D61" s="9"/>
      <c r="F61" s="175"/>
      <c r="G61" s="158"/>
      <c r="H61" s="113">
        <f t="shared" si="4"/>
        <v>0</v>
      </c>
      <c r="I61" s="176"/>
      <c r="J61" s="158"/>
      <c r="K61" s="11"/>
    </row>
    <row r="62" spans="1:11">
      <c r="A62" s="9"/>
      <c r="B62" s="9"/>
      <c r="C62" s="9"/>
      <c r="D62" s="9"/>
      <c r="F62" s="175"/>
      <c r="G62" s="158"/>
      <c r="H62" s="113">
        <f t="shared" ref="H62:H72" si="5">310.3*I63%</f>
        <v>0</v>
      </c>
      <c r="I62" s="176"/>
      <c r="J62" s="158"/>
      <c r="K62" s="11"/>
    </row>
    <row r="63" spans="1:11">
      <c r="A63" s="9"/>
      <c r="B63" s="9"/>
      <c r="C63" s="9"/>
      <c r="D63" s="9"/>
      <c r="F63" s="175"/>
      <c r="G63" s="158"/>
      <c r="H63" s="113">
        <f t="shared" si="5"/>
        <v>0</v>
      </c>
      <c r="I63" s="176"/>
      <c r="J63" s="158"/>
      <c r="K63" s="11"/>
    </row>
    <row r="64" spans="1:11">
      <c r="A64" s="9"/>
      <c r="B64" s="9"/>
      <c r="C64" s="9"/>
      <c r="D64" s="9"/>
      <c r="F64" s="175"/>
      <c r="G64" s="158"/>
      <c r="H64" s="113">
        <f t="shared" si="5"/>
        <v>0</v>
      </c>
      <c r="I64" s="176"/>
      <c r="J64" s="158"/>
      <c r="K64" s="11"/>
    </row>
    <row r="65" spans="1:11">
      <c r="A65" s="9"/>
      <c r="B65" s="9"/>
      <c r="C65" s="9"/>
      <c r="D65" s="9"/>
      <c r="F65" s="175"/>
      <c r="G65" s="158"/>
      <c r="H65" s="113">
        <f t="shared" si="5"/>
        <v>0</v>
      </c>
      <c r="I65" s="176"/>
      <c r="J65" s="158"/>
      <c r="K65" s="11"/>
    </row>
    <row r="66" spans="1:11">
      <c r="A66" s="9"/>
      <c r="B66" s="9"/>
      <c r="C66" s="9"/>
      <c r="D66" s="9"/>
      <c r="F66" s="175"/>
      <c r="G66" s="158"/>
      <c r="H66" s="113">
        <f t="shared" si="5"/>
        <v>0</v>
      </c>
      <c r="I66" s="176"/>
      <c r="J66" s="158"/>
      <c r="K66" s="11"/>
    </row>
    <row r="67" spans="1:11">
      <c r="A67" s="9"/>
      <c r="B67" s="9"/>
      <c r="C67" s="9"/>
      <c r="D67" s="9"/>
      <c r="F67" s="175"/>
      <c r="G67" s="158"/>
      <c r="H67" s="113">
        <f t="shared" si="5"/>
        <v>0</v>
      </c>
      <c r="I67" s="176"/>
      <c r="J67" s="158"/>
      <c r="K67" s="11"/>
    </row>
    <row r="68" spans="1:11">
      <c r="A68" s="9"/>
      <c r="B68" s="9"/>
      <c r="C68" s="9"/>
      <c r="D68" s="9"/>
      <c r="F68" s="175"/>
      <c r="G68" s="158"/>
      <c r="H68" s="113">
        <f t="shared" si="5"/>
        <v>0</v>
      </c>
      <c r="I68" s="176"/>
      <c r="J68" s="158"/>
      <c r="K68" s="11"/>
    </row>
    <row r="69" spans="1:11">
      <c r="A69" s="9"/>
      <c r="B69" s="9"/>
      <c r="C69" s="9"/>
      <c r="D69" s="9"/>
      <c r="F69" s="175"/>
      <c r="G69" s="158"/>
      <c r="H69" s="113">
        <f t="shared" si="5"/>
        <v>0</v>
      </c>
      <c r="I69" s="176"/>
      <c r="J69" s="158"/>
      <c r="K69" s="11"/>
    </row>
    <row r="70" spans="1:11">
      <c r="A70" s="9"/>
      <c r="B70" s="9"/>
      <c r="C70" s="9"/>
      <c r="D70" s="9"/>
      <c r="F70" s="175"/>
      <c r="G70" s="158"/>
      <c r="H70" s="113">
        <f t="shared" si="5"/>
        <v>0</v>
      </c>
      <c r="I70" s="176"/>
      <c r="J70" s="158"/>
      <c r="K70" s="11"/>
    </row>
    <row r="71" spans="1:11">
      <c r="A71" s="9"/>
      <c r="B71" s="9"/>
      <c r="C71" s="9"/>
      <c r="D71" s="9"/>
      <c r="F71" s="175"/>
      <c r="G71" s="158"/>
      <c r="H71" s="113">
        <f t="shared" si="5"/>
        <v>0</v>
      </c>
      <c r="I71" s="176"/>
      <c r="J71" s="158"/>
      <c r="K71" s="11"/>
    </row>
    <row r="72" spans="1:11">
      <c r="A72" s="9"/>
      <c r="B72" s="9"/>
      <c r="C72" s="9"/>
      <c r="D72" s="9"/>
      <c r="F72" s="175"/>
      <c r="G72" s="158"/>
      <c r="H72" s="113">
        <f t="shared" si="5"/>
        <v>0</v>
      </c>
      <c r="I72" s="176"/>
      <c r="J72" s="158"/>
      <c r="K72" s="11"/>
    </row>
    <row r="73" spans="1:11">
      <c r="A73" s="9"/>
      <c r="B73" s="9"/>
      <c r="C73" s="9"/>
      <c r="D73" s="9"/>
      <c r="F73" s="175"/>
      <c r="G73" s="158"/>
      <c r="H73" s="113">
        <f>310.3*I76%</f>
        <v>0</v>
      </c>
      <c r="I73" s="176"/>
      <c r="J73" s="158"/>
      <c r="K73" s="11"/>
    </row>
    <row r="74" spans="1:11">
      <c r="A74" s="9"/>
      <c r="B74" s="9"/>
      <c r="C74" s="9"/>
      <c r="D74" s="9"/>
      <c r="F74" s="175"/>
      <c r="G74" s="158"/>
      <c r="H74" s="113">
        <f t="shared" ref="H74:H85" si="6">390.1*I77%</f>
        <v>0</v>
      </c>
      <c r="I74" s="15"/>
      <c r="J74" s="158"/>
      <c r="K74" s="11"/>
    </row>
    <row r="75" spans="1:11">
      <c r="A75" s="9"/>
      <c r="B75" s="9"/>
      <c r="C75" s="9"/>
      <c r="D75" s="9"/>
      <c r="F75" s="175"/>
      <c r="G75" s="158"/>
      <c r="H75" s="113">
        <f t="shared" si="6"/>
        <v>0</v>
      </c>
      <c r="I75" s="15"/>
      <c r="J75" s="158"/>
      <c r="K75" s="11"/>
    </row>
    <row r="76" spans="1:11">
      <c r="A76" s="9"/>
      <c r="B76" s="9"/>
      <c r="C76" s="9"/>
      <c r="D76" s="9"/>
      <c r="F76" s="175"/>
      <c r="G76" s="158"/>
      <c r="H76" s="113">
        <f t="shared" si="6"/>
        <v>0</v>
      </c>
      <c r="I76" s="176"/>
      <c r="J76" s="158"/>
      <c r="K76" s="11"/>
    </row>
    <row r="77" spans="1:11" ht="26.1" customHeight="1">
      <c r="A77" s="9"/>
      <c r="B77" s="9"/>
      <c r="C77" s="9"/>
      <c r="D77" s="9"/>
      <c r="F77" s="175"/>
      <c r="G77" s="158"/>
      <c r="H77" s="113">
        <f t="shared" si="6"/>
        <v>0</v>
      </c>
      <c r="I77" s="176"/>
      <c r="J77" s="158"/>
      <c r="K77" s="11"/>
    </row>
    <row r="78" spans="1:11">
      <c r="A78" s="9"/>
      <c r="B78" s="9"/>
      <c r="C78" s="9"/>
      <c r="D78" s="9"/>
      <c r="F78" s="175"/>
      <c r="G78" s="158"/>
      <c r="H78" s="113">
        <f t="shared" si="6"/>
        <v>0</v>
      </c>
      <c r="I78" s="176"/>
      <c r="J78" s="158"/>
      <c r="K78" s="11"/>
    </row>
    <row r="79" spans="1:11">
      <c r="A79" s="9"/>
      <c r="B79" s="9"/>
      <c r="C79" s="9"/>
      <c r="D79" s="9"/>
      <c r="F79" s="175"/>
      <c r="G79" s="158"/>
      <c r="H79" s="113">
        <f t="shared" si="6"/>
        <v>0</v>
      </c>
      <c r="I79" s="176"/>
      <c r="J79" s="158"/>
      <c r="K79" s="11"/>
    </row>
    <row r="80" spans="1:11">
      <c r="A80" s="9"/>
      <c r="B80" s="9"/>
      <c r="C80" s="9"/>
      <c r="D80" s="9"/>
      <c r="F80" s="175"/>
      <c r="G80" s="158"/>
      <c r="H80" s="113">
        <f t="shared" si="6"/>
        <v>0</v>
      </c>
      <c r="I80" s="176"/>
      <c r="J80" s="158"/>
      <c r="K80" s="11"/>
    </row>
    <row r="81" spans="1:11">
      <c r="A81" s="9"/>
      <c r="B81" s="9"/>
      <c r="C81" s="9"/>
      <c r="D81" s="9"/>
      <c r="F81" s="175"/>
      <c r="G81" s="158"/>
      <c r="H81" s="113">
        <f t="shared" si="6"/>
        <v>0</v>
      </c>
      <c r="I81" s="176"/>
      <c r="J81" s="158"/>
      <c r="K81" s="11" t="s">
        <v>149</v>
      </c>
    </row>
    <row r="82" spans="1:11">
      <c r="A82" s="9"/>
      <c r="B82" s="9"/>
      <c r="C82" s="9"/>
      <c r="D82" s="9"/>
      <c r="F82" s="175"/>
      <c r="G82" s="158"/>
      <c r="H82" s="113">
        <f t="shared" si="6"/>
        <v>0</v>
      </c>
      <c r="I82" s="176"/>
      <c r="J82" s="158"/>
      <c r="K82" s="11" t="s">
        <v>109</v>
      </c>
    </row>
    <row r="83" spans="1:11">
      <c r="A83" s="9"/>
      <c r="B83" s="9"/>
      <c r="C83" s="9"/>
      <c r="D83" s="9"/>
      <c r="F83" s="175"/>
      <c r="G83" s="158"/>
      <c r="H83" s="113">
        <f t="shared" si="6"/>
        <v>0</v>
      </c>
      <c r="I83" s="176"/>
      <c r="J83" s="158"/>
      <c r="K83" s="11"/>
    </row>
    <row r="84" spans="1:11">
      <c r="A84" s="9"/>
      <c r="B84" s="9"/>
      <c r="C84" s="9"/>
      <c r="D84" s="9"/>
      <c r="F84" s="175"/>
      <c r="G84" s="158"/>
      <c r="H84" s="113">
        <f t="shared" si="6"/>
        <v>0</v>
      </c>
      <c r="I84" s="176"/>
      <c r="J84" s="158"/>
      <c r="K84" s="11"/>
    </row>
    <row r="85" spans="1:11">
      <c r="A85" s="9"/>
      <c r="B85" s="9"/>
      <c r="C85" s="9"/>
      <c r="D85" s="9"/>
      <c r="F85" s="175"/>
      <c r="G85" s="158"/>
      <c r="H85" s="113">
        <f t="shared" si="6"/>
        <v>0</v>
      </c>
      <c r="I85" s="176"/>
      <c r="J85" s="158"/>
      <c r="K85" s="11"/>
    </row>
    <row r="86" spans="1:11">
      <c r="A86" s="9"/>
      <c r="B86" s="174"/>
      <c r="C86" s="9"/>
      <c r="D86" s="9"/>
      <c r="F86" s="175"/>
      <c r="G86" s="158"/>
      <c r="H86" s="113">
        <f t="shared" ref="H86:H97" si="7">104.1*I89%</f>
        <v>0</v>
      </c>
      <c r="I86" s="176"/>
      <c r="J86" s="158"/>
      <c r="K86" s="11" t="s">
        <v>150</v>
      </c>
    </row>
    <row r="87" spans="1:11">
      <c r="A87" s="9"/>
      <c r="B87" s="9"/>
      <c r="C87" s="9"/>
      <c r="D87" s="9"/>
      <c r="F87" s="175"/>
      <c r="G87" s="158"/>
      <c r="H87" s="113">
        <f t="shared" si="7"/>
        <v>0</v>
      </c>
      <c r="I87" s="176"/>
      <c r="J87" s="158"/>
      <c r="K87" s="11"/>
    </row>
    <row r="88" spans="1:11">
      <c r="A88" s="9"/>
      <c r="B88" s="9"/>
      <c r="C88" s="9"/>
      <c r="D88" s="9"/>
      <c r="F88" s="175"/>
      <c r="G88" s="158"/>
      <c r="H88" s="113">
        <f t="shared" si="7"/>
        <v>0</v>
      </c>
      <c r="I88" s="176"/>
      <c r="J88" s="158"/>
      <c r="K88" s="11"/>
    </row>
    <row r="89" spans="1:11">
      <c r="A89" s="9"/>
      <c r="B89" s="9"/>
      <c r="C89" s="9"/>
      <c r="D89" s="9"/>
      <c r="F89" s="175"/>
      <c r="G89" s="158"/>
      <c r="H89" s="113">
        <f t="shared" si="7"/>
        <v>0</v>
      </c>
      <c r="I89" s="176"/>
      <c r="J89" s="158"/>
      <c r="K89" s="11"/>
    </row>
    <row r="90" spans="1:11">
      <c r="A90" s="9"/>
      <c r="B90" s="9"/>
      <c r="C90" s="9"/>
      <c r="D90" s="9"/>
      <c r="F90" s="175"/>
      <c r="G90" s="158"/>
      <c r="H90" s="113">
        <f t="shared" si="7"/>
        <v>0</v>
      </c>
      <c r="I90" s="176"/>
      <c r="J90" s="158"/>
      <c r="K90" s="11"/>
    </row>
    <row r="91" spans="1:11">
      <c r="A91" s="9"/>
      <c r="B91" s="9"/>
      <c r="C91" s="9"/>
      <c r="D91" s="9"/>
      <c r="F91" s="175"/>
      <c r="G91" s="158"/>
      <c r="H91" s="113">
        <f t="shared" si="7"/>
        <v>0</v>
      </c>
      <c r="I91" s="176"/>
      <c r="J91" s="158"/>
      <c r="K91" s="11"/>
    </row>
    <row r="92" spans="1:11">
      <c r="A92" s="9"/>
      <c r="B92" s="9"/>
      <c r="C92" s="9"/>
      <c r="D92" s="9"/>
      <c r="F92" s="175"/>
      <c r="G92" s="158"/>
      <c r="H92" s="113">
        <f t="shared" si="7"/>
        <v>0</v>
      </c>
      <c r="I92" s="176"/>
      <c r="J92" s="158"/>
      <c r="K92" s="11"/>
    </row>
    <row r="93" spans="1:11">
      <c r="A93" s="9"/>
      <c r="B93" s="9"/>
      <c r="C93" s="9"/>
      <c r="D93" s="9"/>
      <c r="F93" s="175"/>
      <c r="G93" s="158"/>
      <c r="H93" s="113">
        <f t="shared" si="7"/>
        <v>0</v>
      </c>
      <c r="I93" s="176"/>
      <c r="J93" s="158"/>
      <c r="K93" s="11"/>
    </row>
    <row r="94" spans="1:11">
      <c r="A94" s="9"/>
      <c r="B94" s="9"/>
      <c r="C94" s="9"/>
      <c r="D94" s="9"/>
      <c r="F94" s="175"/>
      <c r="G94" s="158"/>
      <c r="H94" s="113">
        <f t="shared" si="7"/>
        <v>0</v>
      </c>
      <c r="I94" s="176"/>
      <c r="J94" s="158"/>
      <c r="K94" s="11"/>
    </row>
    <row r="95" spans="1:11">
      <c r="A95" s="9"/>
      <c r="B95" s="9"/>
      <c r="C95" s="9"/>
      <c r="D95" s="9"/>
      <c r="F95" s="175"/>
      <c r="G95" s="158"/>
      <c r="H95" s="113">
        <f t="shared" si="7"/>
        <v>0</v>
      </c>
      <c r="I95" s="176"/>
      <c r="J95" s="158"/>
      <c r="K95" s="11"/>
    </row>
    <row r="96" spans="1:11">
      <c r="A96" s="9"/>
      <c r="B96" s="9"/>
      <c r="C96" s="9"/>
      <c r="D96" s="9"/>
      <c r="F96" s="175"/>
      <c r="G96" s="158"/>
      <c r="H96" s="113">
        <f t="shared" si="7"/>
        <v>0</v>
      </c>
      <c r="I96" s="176"/>
      <c r="J96" s="158"/>
      <c r="K96" s="11"/>
    </row>
    <row r="97" spans="1:11">
      <c r="A97" s="9"/>
      <c r="B97" s="9"/>
      <c r="C97" s="9"/>
      <c r="D97" s="9"/>
      <c r="F97" s="175"/>
      <c r="G97" s="158"/>
      <c r="H97" s="113">
        <f t="shared" si="7"/>
        <v>0</v>
      </c>
      <c r="I97" s="176"/>
      <c r="J97" s="158"/>
      <c r="K97" s="11"/>
    </row>
    <row r="98" spans="1:11">
      <c r="A98" s="167"/>
      <c r="B98" s="167"/>
      <c r="C98" s="167"/>
      <c r="D98" s="167"/>
      <c r="F98" s="175"/>
      <c r="G98" s="158"/>
      <c r="H98" s="116"/>
      <c r="I98" s="14"/>
      <c r="J98" s="158"/>
      <c r="K98" s="177"/>
    </row>
    <row r="99" spans="1:11">
      <c r="A99" s="167"/>
      <c r="B99" s="167"/>
      <c r="C99" s="167"/>
      <c r="D99" s="167"/>
      <c r="F99" s="175"/>
      <c r="G99" s="158"/>
      <c r="H99" s="116"/>
      <c r="I99" s="14"/>
      <c r="J99" s="158"/>
      <c r="K99" s="11"/>
    </row>
    <row r="100" spans="1:11">
      <c r="A100" s="167"/>
      <c r="B100" s="167"/>
      <c r="C100" s="167"/>
      <c r="D100" s="167"/>
      <c r="F100" s="175"/>
      <c r="G100" s="158"/>
      <c r="H100" s="116"/>
      <c r="I100" s="14"/>
      <c r="J100" s="158"/>
      <c r="K100" s="11"/>
    </row>
    <row r="101" spans="1:11">
      <c r="A101" s="167"/>
      <c r="B101" s="167"/>
      <c r="C101" s="167"/>
      <c r="D101" s="167"/>
      <c r="F101" s="175"/>
      <c r="G101" s="158"/>
      <c r="H101" s="116"/>
      <c r="I101" s="14"/>
      <c r="J101" s="158"/>
      <c r="K101" s="158"/>
    </row>
    <row r="102" spans="1:11">
      <c r="A102" s="167"/>
      <c r="B102" s="167"/>
      <c r="C102" s="167"/>
      <c r="D102" s="167"/>
      <c r="F102" s="175"/>
      <c r="G102" s="158"/>
      <c r="H102" s="116"/>
      <c r="I102" s="14"/>
      <c r="J102" s="158"/>
      <c r="K102" s="158"/>
    </row>
    <row r="103" spans="1:11">
      <c r="A103" s="167"/>
      <c r="B103" s="167"/>
      <c r="C103" s="167"/>
      <c r="D103" s="167"/>
      <c r="F103" s="175"/>
      <c r="G103" s="158"/>
      <c r="H103" s="116"/>
      <c r="I103" s="14"/>
      <c r="J103" s="158"/>
      <c r="K103" s="158"/>
    </row>
    <row r="104" spans="1:11">
      <c r="A104" s="167"/>
      <c r="B104" s="167"/>
      <c r="C104" s="167"/>
      <c r="D104" s="167"/>
      <c r="F104" s="175"/>
      <c r="G104" s="158"/>
      <c r="H104" s="116"/>
      <c r="I104" s="14"/>
      <c r="J104" s="158"/>
      <c r="K104" s="158"/>
    </row>
    <row r="105" spans="1:11">
      <c r="A105" s="167"/>
      <c r="B105" s="167"/>
      <c r="C105" s="167"/>
      <c r="D105" s="167"/>
      <c r="F105" s="175"/>
      <c r="G105" s="158"/>
      <c r="H105" s="116"/>
      <c r="I105" s="14"/>
      <c r="J105" s="158"/>
      <c r="K105" s="158"/>
    </row>
    <row r="106" spans="1:11">
      <c r="A106" s="167"/>
      <c r="B106" s="167"/>
      <c r="C106" s="167"/>
      <c r="D106" s="167"/>
      <c r="F106" s="175"/>
      <c r="G106" s="158"/>
      <c r="H106" s="116"/>
      <c r="I106" s="14"/>
      <c r="J106" s="158"/>
      <c r="K106" s="158"/>
    </row>
    <row r="107" spans="1:11">
      <c r="A107" s="167"/>
      <c r="B107" s="167"/>
      <c r="C107" s="167"/>
      <c r="D107" s="167"/>
      <c r="F107" s="175"/>
      <c r="G107" s="158"/>
      <c r="H107" s="116"/>
      <c r="I107" s="14"/>
      <c r="J107" s="158"/>
      <c r="K107" s="158"/>
    </row>
    <row r="108" spans="1:11">
      <c r="A108" s="167"/>
      <c r="B108" s="167"/>
      <c r="C108" s="167"/>
      <c r="D108" s="167"/>
      <c r="F108" s="175"/>
      <c r="G108" s="158"/>
      <c r="H108" s="116"/>
      <c r="I108" s="14"/>
      <c r="J108" s="158"/>
      <c r="K108" s="158"/>
    </row>
    <row r="109" spans="1:11">
      <c r="A109" s="167"/>
      <c r="B109" s="167"/>
      <c r="C109" s="167"/>
      <c r="D109" s="167"/>
      <c r="F109" s="175"/>
      <c r="G109" s="158"/>
      <c r="H109" s="116"/>
      <c r="I109" s="14"/>
      <c r="J109" s="158"/>
      <c r="K109" s="158"/>
    </row>
    <row r="110" spans="1:11">
      <c r="A110" s="167"/>
      <c r="B110" s="167"/>
      <c r="C110" s="167"/>
      <c r="D110" s="167"/>
      <c r="F110" s="175"/>
      <c r="G110" s="158"/>
      <c r="H110" s="116"/>
      <c r="I110" s="14"/>
      <c r="J110" s="158"/>
      <c r="K110" s="158"/>
    </row>
    <row r="111" spans="1:11">
      <c r="A111" s="167"/>
      <c r="B111" s="167"/>
      <c r="C111" s="167"/>
      <c r="D111" s="167"/>
      <c r="F111" s="175"/>
      <c r="G111" s="158"/>
      <c r="H111" s="116"/>
      <c r="I111" s="14"/>
      <c r="J111" s="158"/>
      <c r="K111" s="158"/>
    </row>
  </sheetData>
  <phoneticPr fontId="4" type="noConversion"/>
  <conditionalFormatting sqref="A1:XFD1">
    <cfRule type="cellIs" dxfId="119" priority="1" operator="equal">
      <formula>0</formula>
    </cfRule>
  </conditionalFormatting>
  <pageMargins left="0.7" right="0.7" top="0.75" bottom="0.75" header="0.3" footer="0.3"/>
  <pageSetup paperSize="9" orientation="portrait" horizontalDpi="0" verticalDpi="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L978"/>
  <sheetViews>
    <sheetView zoomScaleNormal="100" workbookViewId="0">
      <pane ySplit="1" topLeftCell="A2" activePane="bottomLeft" state="frozen"/>
      <selection pane="bottomLeft"/>
    </sheetView>
  </sheetViews>
  <sheetFormatPr baseColWidth="10" defaultColWidth="10.875" defaultRowHeight="15.75"/>
  <cols>
    <col min="1" max="1" width="11.625" style="74" bestFit="1" customWidth="1"/>
    <col min="2" max="2" width="8.875" style="74" bestFit="1" customWidth="1"/>
    <col min="3" max="3" width="13.25" style="74" bestFit="1" customWidth="1"/>
    <col min="4" max="4" width="25.875" style="74" bestFit="1" customWidth="1"/>
    <col min="5" max="5" width="29.5" style="74" bestFit="1" customWidth="1"/>
    <col min="6" max="6" width="23.5" style="74" bestFit="1" customWidth="1"/>
    <col min="7" max="7" width="32.25" style="74" bestFit="1" customWidth="1"/>
    <col min="8" max="8" width="30.375" style="74" hidden="1" customWidth="1"/>
    <col min="9" max="9" width="32.375" style="74" bestFit="1" customWidth="1"/>
    <col min="10" max="10" width="19.25" style="74" bestFit="1" customWidth="1"/>
    <col min="11" max="11" width="32.625" style="74" bestFit="1" customWidth="1"/>
    <col min="12" max="12" width="41.375" style="77" bestFit="1" customWidth="1"/>
    <col min="13" max="16384" width="10.875" style="74"/>
  </cols>
  <sheetData>
    <row r="1" spans="1:12" s="69" customFormat="1">
      <c r="A1" s="87" t="s">
        <v>76</v>
      </c>
      <c r="B1" s="87" t="s">
        <v>77</v>
      </c>
      <c r="C1" s="87" t="s">
        <v>0</v>
      </c>
      <c r="D1" s="68" t="s">
        <v>100</v>
      </c>
      <c r="E1" s="87" t="s">
        <v>101</v>
      </c>
      <c r="F1" s="68" t="s">
        <v>102</v>
      </c>
      <c r="G1" s="87" t="s">
        <v>78</v>
      </c>
      <c r="H1" s="68" t="s">
        <v>79</v>
      </c>
      <c r="I1" s="87" t="s">
        <v>103</v>
      </c>
      <c r="J1" s="78" t="s">
        <v>151</v>
      </c>
      <c r="K1" s="68" t="s">
        <v>139</v>
      </c>
      <c r="L1" s="93" t="s">
        <v>74</v>
      </c>
    </row>
    <row r="2" spans="1:12">
      <c r="A2" s="36" t="s">
        <v>107</v>
      </c>
      <c r="B2" s="11"/>
      <c r="C2" s="9" t="s">
        <v>25</v>
      </c>
      <c r="D2" s="9"/>
      <c r="E2" s="19"/>
      <c r="F2" s="12"/>
      <c r="G2" s="19"/>
      <c r="H2" s="19"/>
      <c r="I2" s="11"/>
      <c r="J2" s="11"/>
      <c r="K2" s="11"/>
      <c r="L2" s="155" t="s">
        <v>152</v>
      </c>
    </row>
    <row r="3" spans="1:12">
      <c r="F3" s="72"/>
      <c r="H3" s="76"/>
    </row>
    <row r="4" spans="1:12">
      <c r="F4" s="72"/>
    </row>
    <row r="5" spans="1:12">
      <c r="F5" s="72"/>
    </row>
    <row r="6" spans="1:12">
      <c r="F6" s="72"/>
    </row>
    <row r="7" spans="1:12">
      <c r="F7" s="72"/>
    </row>
    <row r="8" spans="1:12">
      <c r="F8" s="72"/>
    </row>
    <row r="9" spans="1:12">
      <c r="F9" s="72"/>
    </row>
    <row r="10" spans="1:12">
      <c r="F10" s="72"/>
      <c r="H10" s="76"/>
    </row>
    <row r="11" spans="1:12">
      <c r="E11" s="76"/>
      <c r="F11" s="72"/>
      <c r="G11" s="76"/>
      <c r="H11" s="76"/>
    </row>
    <row r="12" spans="1:12">
      <c r="E12" s="76"/>
      <c r="F12" s="72"/>
      <c r="G12" s="76"/>
      <c r="H12" s="76"/>
    </row>
    <row r="13" spans="1:12">
      <c r="F13" s="71"/>
      <c r="H13" s="76"/>
    </row>
    <row r="14" spans="1:12">
      <c r="F14" s="72"/>
    </row>
    <row r="15" spans="1:12">
      <c r="F15" s="72"/>
    </row>
    <row r="16" spans="1:12">
      <c r="F16" s="72"/>
    </row>
    <row r="17" spans="5:7">
      <c r="F17" s="71"/>
    </row>
    <row r="18" spans="5:7">
      <c r="F18" s="71"/>
    </row>
    <row r="19" spans="5:7">
      <c r="F19" s="71"/>
    </row>
    <row r="20" spans="5:7">
      <c r="F20" s="71"/>
    </row>
    <row r="21" spans="5:7">
      <c r="E21" s="76"/>
      <c r="F21" s="71"/>
      <c r="G21" s="76"/>
    </row>
    <row r="22" spans="5:7">
      <c r="E22" s="76"/>
      <c r="F22" s="71"/>
      <c r="G22" s="76"/>
    </row>
    <row r="23" spans="5:7">
      <c r="F23" s="71"/>
    </row>
    <row r="24" spans="5:7">
      <c r="F24" s="71"/>
    </row>
    <row r="25" spans="5:7">
      <c r="F25" s="71"/>
    </row>
    <row r="26" spans="5:7">
      <c r="F26" s="71"/>
    </row>
    <row r="27" spans="5:7" ht="18" customHeight="1">
      <c r="F27" s="71"/>
    </row>
    <row r="28" spans="5:7">
      <c r="F28" s="71"/>
    </row>
    <row r="29" spans="5:7">
      <c r="F29" s="71"/>
    </row>
    <row r="30" spans="5:7">
      <c r="F30" s="71"/>
    </row>
    <row r="31" spans="5:7">
      <c r="E31" s="76"/>
      <c r="F31" s="71"/>
      <c r="G31" s="76"/>
    </row>
    <row r="32" spans="5:7">
      <c r="E32" s="76"/>
      <c r="F32" s="71"/>
      <c r="G32" s="76"/>
    </row>
    <row r="33" spans="5:8">
      <c r="E33" s="76"/>
      <c r="F33" s="71"/>
      <c r="G33" s="76"/>
    </row>
    <row r="34" spans="5:8">
      <c r="F34" s="72"/>
    </row>
    <row r="35" spans="5:8">
      <c r="F35" s="72"/>
    </row>
    <row r="36" spans="5:8">
      <c r="F36" s="72"/>
    </row>
    <row r="37" spans="5:8">
      <c r="F37" s="72"/>
    </row>
    <row r="38" spans="5:8">
      <c r="F38" s="72"/>
    </row>
    <row r="39" spans="5:8">
      <c r="F39" s="72"/>
    </row>
    <row r="40" spans="5:8">
      <c r="F40" s="72"/>
    </row>
    <row r="41" spans="5:8">
      <c r="F41" s="72"/>
    </row>
    <row r="42" spans="5:8">
      <c r="F42" s="72"/>
      <c r="H42" s="76"/>
    </row>
    <row r="43" spans="5:8">
      <c r="F43" s="72"/>
    </row>
    <row r="44" spans="5:8">
      <c r="E44" s="76"/>
      <c r="F44" s="71"/>
      <c r="G44" s="76"/>
    </row>
    <row r="45" spans="5:8">
      <c r="F45" s="72"/>
    </row>
    <row r="46" spans="5:8">
      <c r="E46" s="76"/>
      <c r="F46" s="72"/>
      <c r="G46" s="76"/>
    </row>
    <row r="47" spans="5:8">
      <c r="E47" s="76"/>
      <c r="F47" s="72"/>
      <c r="G47" s="76"/>
    </row>
    <row r="48" spans="5:8">
      <c r="F48" s="71"/>
    </row>
    <row r="49" spans="5:7">
      <c r="F49" s="71"/>
    </row>
    <row r="50" spans="5:7">
      <c r="F50" s="71"/>
    </row>
    <row r="51" spans="5:7">
      <c r="F51" s="71"/>
    </row>
    <row r="52" spans="5:7">
      <c r="F52" s="71"/>
    </row>
    <row r="53" spans="5:7">
      <c r="F53" s="71"/>
    </row>
    <row r="54" spans="5:7">
      <c r="E54" s="76"/>
      <c r="F54" s="71"/>
      <c r="G54" s="76"/>
    </row>
    <row r="55" spans="5:7">
      <c r="E55" s="76"/>
      <c r="F55" s="71"/>
      <c r="G55" s="76"/>
    </row>
    <row r="56" spans="5:7">
      <c r="F56" s="71"/>
    </row>
    <row r="57" spans="5:7">
      <c r="E57" s="76"/>
      <c r="F57" s="71"/>
      <c r="G57" s="76"/>
    </row>
    <row r="58" spans="5:7">
      <c r="E58" s="76"/>
      <c r="F58" s="71"/>
      <c r="G58" s="76"/>
    </row>
    <row r="59" spans="5:7">
      <c r="E59" s="76"/>
      <c r="F59" s="71"/>
      <c r="G59" s="76"/>
    </row>
    <row r="60" spans="5:7">
      <c r="F60" s="71"/>
    </row>
    <row r="61" spans="5:7">
      <c r="E61" s="76"/>
      <c r="F61" s="71"/>
      <c r="G61" s="76"/>
    </row>
    <row r="62" spans="5:7">
      <c r="E62" s="76"/>
      <c r="F62" s="71"/>
      <c r="G62" s="76"/>
    </row>
    <row r="63" spans="5:7">
      <c r="E63" s="76"/>
      <c r="F63" s="71"/>
      <c r="G63" s="76"/>
    </row>
    <row r="64" spans="5:7">
      <c r="E64" s="76"/>
      <c r="F64" s="71"/>
      <c r="G64" s="76"/>
    </row>
    <row r="65" spans="5:7">
      <c r="F65" s="72"/>
    </row>
    <row r="66" spans="5:7">
      <c r="F66" s="72"/>
    </row>
    <row r="67" spans="5:7">
      <c r="F67" s="72"/>
    </row>
    <row r="68" spans="5:7">
      <c r="F68" s="72"/>
    </row>
    <row r="69" spans="5:7">
      <c r="E69" s="76"/>
      <c r="F69" s="72"/>
      <c r="G69" s="76"/>
    </row>
    <row r="70" spans="5:7">
      <c r="F70" s="72"/>
    </row>
    <row r="71" spans="5:7">
      <c r="F71" s="72"/>
    </row>
    <row r="72" spans="5:7">
      <c r="E72" s="76"/>
      <c r="F72" s="72"/>
      <c r="G72" s="76"/>
    </row>
    <row r="73" spans="5:7">
      <c r="E73" s="76"/>
      <c r="F73" s="72"/>
      <c r="G73" s="76"/>
    </row>
    <row r="74" spans="5:7">
      <c r="F74" s="72"/>
    </row>
    <row r="75" spans="5:7">
      <c r="E75" s="76"/>
      <c r="F75" s="71"/>
      <c r="G75" s="76"/>
    </row>
    <row r="76" spans="5:7">
      <c r="E76" s="76"/>
      <c r="F76" s="72"/>
      <c r="G76" s="76"/>
    </row>
    <row r="77" spans="5:7" ht="26.1" customHeight="1">
      <c r="E77" s="76"/>
      <c r="F77" s="72"/>
      <c r="G77" s="76"/>
    </row>
    <row r="78" spans="5:7">
      <c r="E78" s="76"/>
      <c r="F78" s="72"/>
      <c r="G78" s="76"/>
    </row>
    <row r="79" spans="5:7">
      <c r="F79" s="71"/>
    </row>
    <row r="80" spans="5:7">
      <c r="F80" s="71"/>
    </row>
    <row r="81" spans="5:7">
      <c r="F81" s="71"/>
    </row>
    <row r="82" spans="5:7">
      <c r="F82" s="71"/>
    </row>
    <row r="83" spans="5:7">
      <c r="E83" s="76"/>
      <c r="F83" s="71"/>
      <c r="G83" s="76"/>
    </row>
    <row r="84" spans="5:7">
      <c r="F84" s="71"/>
    </row>
    <row r="85" spans="5:7">
      <c r="F85" s="71"/>
    </row>
    <row r="86" spans="5:7">
      <c r="F86" s="71"/>
    </row>
    <row r="87" spans="5:7">
      <c r="E87" s="76"/>
      <c r="F87" s="71"/>
      <c r="G87" s="76"/>
    </row>
    <row r="88" spans="5:7">
      <c r="E88" s="76"/>
      <c r="F88" s="71"/>
      <c r="G88" s="76"/>
    </row>
    <row r="89" spans="5:7">
      <c r="E89" s="76"/>
      <c r="F89" s="71"/>
      <c r="G89" s="76"/>
    </row>
    <row r="90" spans="5:7">
      <c r="E90" s="76"/>
      <c r="F90" s="71"/>
      <c r="G90" s="76"/>
    </row>
    <row r="91" spans="5:7">
      <c r="E91" s="76"/>
      <c r="F91" s="71"/>
      <c r="G91" s="76"/>
    </row>
    <row r="92" spans="5:7">
      <c r="E92" s="76"/>
      <c r="F92" s="71"/>
      <c r="G92" s="76"/>
    </row>
    <row r="93" spans="5:7">
      <c r="E93" s="76"/>
      <c r="F93" s="71"/>
      <c r="G93" s="76"/>
    </row>
    <row r="94" spans="5:7">
      <c r="E94" s="70"/>
      <c r="F94" s="71"/>
      <c r="G94" s="70"/>
    </row>
    <row r="95" spans="5:7">
      <c r="E95" s="70"/>
      <c r="F95" s="71"/>
      <c r="G95" s="70"/>
    </row>
    <row r="96" spans="5:7">
      <c r="E96" s="70"/>
      <c r="F96" s="72"/>
      <c r="G96" s="70"/>
    </row>
    <row r="97" spans="5:7">
      <c r="E97" s="70"/>
      <c r="F97" s="72"/>
      <c r="G97" s="70"/>
    </row>
    <row r="98" spans="5:7">
      <c r="E98" s="70"/>
      <c r="F98" s="72"/>
      <c r="G98" s="70"/>
    </row>
    <row r="99" spans="5:7">
      <c r="E99" s="70"/>
      <c r="F99" s="72"/>
      <c r="G99" s="70"/>
    </row>
    <row r="100" spans="5:7">
      <c r="E100" s="70"/>
      <c r="F100" s="72"/>
      <c r="G100" s="70"/>
    </row>
    <row r="101" spans="5:7">
      <c r="E101" s="70"/>
      <c r="F101" s="72"/>
      <c r="G101" s="70"/>
    </row>
    <row r="102" spans="5:7">
      <c r="E102" s="70"/>
      <c r="F102" s="72"/>
      <c r="G102" s="70"/>
    </row>
    <row r="103" spans="5:7">
      <c r="E103" s="70"/>
      <c r="F103" s="72"/>
      <c r="G103" s="70"/>
    </row>
    <row r="104" spans="5:7">
      <c r="E104" s="70"/>
      <c r="F104" s="72"/>
      <c r="G104" s="70"/>
    </row>
    <row r="105" spans="5:7">
      <c r="E105" s="70"/>
      <c r="F105" s="72"/>
      <c r="G105" s="70"/>
    </row>
    <row r="106" spans="5:7">
      <c r="E106" s="70"/>
      <c r="F106" s="71"/>
      <c r="G106" s="70"/>
    </row>
    <row r="107" spans="5:7">
      <c r="E107" s="70"/>
      <c r="F107" s="72"/>
      <c r="G107" s="70"/>
    </row>
    <row r="108" spans="5:7">
      <c r="E108" s="70"/>
      <c r="F108" s="72"/>
      <c r="G108" s="70"/>
    </row>
    <row r="109" spans="5:7">
      <c r="E109" s="70"/>
      <c r="F109" s="72"/>
      <c r="G109" s="70"/>
    </row>
    <row r="110" spans="5:7">
      <c r="E110" s="70"/>
      <c r="F110" s="71"/>
      <c r="G110" s="70"/>
    </row>
    <row r="111" spans="5:7">
      <c r="E111" s="70"/>
      <c r="F111" s="71"/>
      <c r="G111" s="70"/>
    </row>
    <row r="112" spans="5:7">
      <c r="E112" s="70"/>
      <c r="F112" s="71"/>
      <c r="G112" s="70"/>
    </row>
    <row r="113" spans="5:7">
      <c r="E113" s="70"/>
      <c r="F113" s="71"/>
      <c r="G113" s="70"/>
    </row>
    <row r="114" spans="5:7">
      <c r="E114" s="70"/>
      <c r="F114" s="71"/>
      <c r="G114" s="70"/>
    </row>
    <row r="115" spans="5:7">
      <c r="E115" s="70"/>
      <c r="F115" s="71"/>
      <c r="G115" s="70"/>
    </row>
    <row r="116" spans="5:7">
      <c r="E116" s="70"/>
      <c r="F116" s="71"/>
      <c r="G116" s="70"/>
    </row>
    <row r="117" spans="5:7">
      <c r="E117" s="70"/>
      <c r="F117" s="71"/>
      <c r="G117" s="70"/>
    </row>
    <row r="118" spans="5:7">
      <c r="E118" s="70"/>
      <c r="F118" s="71"/>
      <c r="G118" s="70"/>
    </row>
    <row r="119" spans="5:7">
      <c r="E119" s="70"/>
      <c r="F119" s="71"/>
      <c r="G119" s="70"/>
    </row>
    <row r="120" spans="5:7">
      <c r="E120" s="70"/>
      <c r="F120" s="71"/>
      <c r="G120" s="70"/>
    </row>
    <row r="121" spans="5:7">
      <c r="E121" s="70"/>
      <c r="F121" s="71"/>
      <c r="G121" s="70"/>
    </row>
    <row r="122" spans="5:7">
      <c r="E122" s="70"/>
      <c r="F122" s="71"/>
      <c r="G122" s="70"/>
    </row>
    <row r="123" spans="5:7">
      <c r="E123" s="70"/>
      <c r="F123" s="71"/>
      <c r="G123" s="70"/>
    </row>
    <row r="124" spans="5:7">
      <c r="E124" s="70"/>
      <c r="F124" s="71"/>
      <c r="G124" s="70"/>
    </row>
    <row r="125" spans="5:7">
      <c r="E125" s="70"/>
      <c r="F125" s="71"/>
      <c r="G125" s="70"/>
    </row>
    <row r="126" spans="5:7">
      <c r="E126" s="70"/>
      <c r="F126" s="71"/>
      <c r="G126" s="70"/>
    </row>
    <row r="127" spans="5:7">
      <c r="E127" s="70"/>
      <c r="F127" s="72"/>
      <c r="G127" s="70"/>
    </row>
    <row r="128" spans="5:7">
      <c r="E128" s="70"/>
      <c r="F128" s="72"/>
      <c r="G128" s="70"/>
    </row>
    <row r="129" spans="5:7">
      <c r="E129" s="70"/>
      <c r="F129" s="72"/>
      <c r="G129" s="70"/>
    </row>
    <row r="130" spans="5:7">
      <c r="E130" s="70"/>
      <c r="F130" s="72"/>
      <c r="G130" s="70"/>
    </row>
    <row r="131" spans="5:7">
      <c r="E131" s="70"/>
      <c r="F131" s="72"/>
      <c r="G131" s="70"/>
    </row>
    <row r="132" spans="5:7">
      <c r="E132" s="70"/>
      <c r="F132" s="72"/>
      <c r="G132" s="70"/>
    </row>
    <row r="133" spans="5:7">
      <c r="E133" s="70"/>
      <c r="F133" s="72"/>
      <c r="G133" s="70"/>
    </row>
    <row r="134" spans="5:7">
      <c r="E134" s="70"/>
      <c r="F134" s="72"/>
      <c r="G134" s="70"/>
    </row>
    <row r="135" spans="5:7">
      <c r="E135" s="70"/>
      <c r="F135" s="72"/>
      <c r="G135" s="70"/>
    </row>
    <row r="136" spans="5:7">
      <c r="E136" s="70"/>
      <c r="F136" s="72"/>
      <c r="G136" s="70"/>
    </row>
    <row r="137" spans="5:7">
      <c r="E137" s="70"/>
      <c r="F137" s="71"/>
      <c r="G137" s="70"/>
    </row>
    <row r="138" spans="5:7">
      <c r="E138" s="70"/>
      <c r="F138" s="72"/>
      <c r="G138" s="70"/>
    </row>
    <row r="139" spans="5:7">
      <c r="E139" s="70"/>
      <c r="F139" s="72"/>
      <c r="G139" s="70"/>
    </row>
    <row r="140" spans="5:7">
      <c r="E140" s="70"/>
      <c r="F140" s="72"/>
      <c r="G140" s="70"/>
    </row>
    <row r="141" spans="5:7">
      <c r="E141" s="70"/>
      <c r="F141" s="71"/>
      <c r="G141" s="70"/>
    </row>
    <row r="142" spans="5:7">
      <c r="E142" s="70"/>
      <c r="F142" s="71"/>
      <c r="G142" s="70"/>
    </row>
    <row r="143" spans="5:7">
      <c r="E143" s="70"/>
      <c r="F143" s="71"/>
      <c r="G143" s="70"/>
    </row>
    <row r="144" spans="5:7">
      <c r="E144" s="70"/>
      <c r="F144" s="71"/>
      <c r="G144" s="70"/>
    </row>
    <row r="145" spans="5:7">
      <c r="E145" s="70"/>
      <c r="F145" s="71"/>
      <c r="G145" s="70"/>
    </row>
    <row r="146" spans="5:7">
      <c r="E146" s="70"/>
      <c r="F146" s="71"/>
      <c r="G146" s="70"/>
    </row>
    <row r="147" spans="5:7">
      <c r="E147" s="70"/>
      <c r="F147" s="71"/>
      <c r="G147" s="70"/>
    </row>
    <row r="148" spans="5:7">
      <c r="E148" s="70"/>
      <c r="F148" s="71"/>
      <c r="G148" s="70"/>
    </row>
    <row r="149" spans="5:7">
      <c r="E149" s="70"/>
      <c r="F149" s="71"/>
      <c r="G149" s="70"/>
    </row>
    <row r="150" spans="5:7">
      <c r="E150" s="70"/>
      <c r="F150" s="71"/>
      <c r="G150" s="70"/>
    </row>
    <row r="151" spans="5:7">
      <c r="E151" s="70"/>
      <c r="F151" s="71"/>
      <c r="G151" s="70"/>
    </row>
    <row r="152" spans="5:7">
      <c r="E152" s="70"/>
      <c r="F152" s="71"/>
      <c r="G152" s="70"/>
    </row>
    <row r="153" spans="5:7">
      <c r="E153" s="70"/>
      <c r="F153" s="71"/>
      <c r="G153" s="70"/>
    </row>
    <row r="154" spans="5:7">
      <c r="E154" s="70"/>
      <c r="F154" s="71"/>
      <c r="G154" s="70"/>
    </row>
    <row r="155" spans="5:7">
      <c r="E155" s="70"/>
      <c r="F155" s="71"/>
      <c r="G155" s="70"/>
    </row>
    <row r="156" spans="5:7">
      <c r="E156" s="70"/>
      <c r="F156" s="71"/>
      <c r="G156" s="70"/>
    </row>
    <row r="157" spans="5:7">
      <c r="E157" s="70"/>
      <c r="F157" s="71"/>
      <c r="G157" s="70"/>
    </row>
    <row r="158" spans="5:7">
      <c r="E158" s="70"/>
      <c r="F158" s="72"/>
      <c r="G158" s="70"/>
    </row>
    <row r="159" spans="5:7">
      <c r="E159" s="70"/>
      <c r="F159" s="72"/>
      <c r="G159" s="70"/>
    </row>
    <row r="160" spans="5:7">
      <c r="E160" s="70"/>
      <c r="F160" s="72"/>
      <c r="G160" s="70"/>
    </row>
    <row r="161" spans="5:7">
      <c r="E161" s="70"/>
      <c r="F161" s="72"/>
      <c r="G161" s="70"/>
    </row>
    <row r="162" spans="5:7">
      <c r="E162" s="70"/>
      <c r="F162" s="72"/>
      <c r="G162" s="70"/>
    </row>
    <row r="163" spans="5:7">
      <c r="E163" s="70"/>
      <c r="F163" s="72"/>
      <c r="G163" s="70"/>
    </row>
    <row r="164" spans="5:7">
      <c r="E164" s="70"/>
      <c r="F164" s="72"/>
      <c r="G164" s="70"/>
    </row>
    <row r="165" spans="5:7">
      <c r="E165" s="70"/>
      <c r="F165" s="72"/>
      <c r="G165" s="70"/>
    </row>
    <row r="166" spans="5:7">
      <c r="E166" s="70"/>
      <c r="F166" s="72"/>
      <c r="G166" s="70"/>
    </row>
    <row r="167" spans="5:7">
      <c r="E167" s="70"/>
      <c r="F167" s="72"/>
      <c r="G167" s="70"/>
    </row>
    <row r="168" spans="5:7">
      <c r="E168" s="70"/>
      <c r="F168" s="71"/>
      <c r="G168" s="70"/>
    </row>
    <row r="169" spans="5:7">
      <c r="E169" s="70"/>
      <c r="F169" s="72"/>
      <c r="G169" s="70"/>
    </row>
    <row r="170" spans="5:7">
      <c r="E170" s="70"/>
      <c r="F170" s="72"/>
      <c r="G170" s="70"/>
    </row>
    <row r="171" spans="5:7">
      <c r="E171" s="70"/>
      <c r="F171" s="72"/>
      <c r="G171" s="70"/>
    </row>
    <row r="172" spans="5:7">
      <c r="E172" s="70"/>
      <c r="F172" s="71"/>
      <c r="G172" s="70"/>
    </row>
    <row r="173" spans="5:7">
      <c r="E173" s="70"/>
      <c r="F173" s="71"/>
      <c r="G173" s="70"/>
    </row>
    <row r="174" spans="5:7">
      <c r="E174" s="70"/>
      <c r="F174" s="71"/>
      <c r="G174" s="70"/>
    </row>
    <row r="175" spans="5:7">
      <c r="E175" s="70"/>
      <c r="F175" s="71"/>
      <c r="G175" s="70"/>
    </row>
    <row r="176" spans="5:7">
      <c r="E176" s="70"/>
      <c r="F176" s="71"/>
      <c r="G176" s="70"/>
    </row>
    <row r="177" spans="5:7">
      <c r="E177" s="70"/>
      <c r="F177" s="71"/>
      <c r="G177" s="70"/>
    </row>
    <row r="178" spans="5:7">
      <c r="E178" s="70"/>
      <c r="F178" s="71"/>
      <c r="G178" s="70"/>
    </row>
    <row r="179" spans="5:7">
      <c r="E179" s="70"/>
      <c r="F179" s="71"/>
      <c r="G179" s="70"/>
    </row>
    <row r="180" spans="5:7">
      <c r="E180" s="70"/>
      <c r="F180" s="71"/>
      <c r="G180" s="70"/>
    </row>
    <row r="181" spans="5:7">
      <c r="E181" s="70"/>
      <c r="F181" s="71"/>
      <c r="G181" s="70"/>
    </row>
    <row r="182" spans="5:7">
      <c r="E182" s="70"/>
      <c r="F182" s="71"/>
      <c r="G182" s="70"/>
    </row>
    <row r="183" spans="5:7">
      <c r="E183" s="70"/>
      <c r="F183" s="71"/>
      <c r="G183" s="70"/>
    </row>
    <row r="184" spans="5:7">
      <c r="E184" s="70"/>
      <c r="F184" s="71"/>
      <c r="G184" s="70"/>
    </row>
    <row r="185" spans="5:7">
      <c r="E185" s="70"/>
      <c r="F185" s="71"/>
      <c r="G185" s="70"/>
    </row>
    <row r="186" spans="5:7">
      <c r="E186" s="70"/>
      <c r="F186" s="71"/>
      <c r="G186" s="70"/>
    </row>
    <row r="187" spans="5:7">
      <c r="E187" s="70"/>
      <c r="F187" s="71"/>
      <c r="G187" s="70"/>
    </row>
    <row r="188" spans="5:7">
      <c r="E188" s="70"/>
      <c r="F188" s="71"/>
      <c r="G188" s="70"/>
    </row>
    <row r="189" spans="5:7">
      <c r="E189" s="70"/>
      <c r="F189" s="72"/>
      <c r="G189" s="70"/>
    </row>
    <row r="190" spans="5:7">
      <c r="E190" s="70"/>
      <c r="F190" s="72"/>
      <c r="G190" s="70"/>
    </row>
    <row r="191" spans="5:7">
      <c r="E191" s="70"/>
      <c r="F191" s="72"/>
      <c r="G191" s="70"/>
    </row>
    <row r="192" spans="5:7">
      <c r="E192" s="70"/>
      <c r="F192" s="72"/>
      <c r="G192" s="70"/>
    </row>
    <row r="193" spans="5:7">
      <c r="E193" s="70"/>
      <c r="F193" s="72"/>
      <c r="G193" s="70"/>
    </row>
    <row r="194" spans="5:7">
      <c r="E194" s="70"/>
      <c r="F194" s="72"/>
      <c r="G194" s="70"/>
    </row>
    <row r="195" spans="5:7">
      <c r="E195" s="70"/>
      <c r="F195" s="72"/>
      <c r="G195" s="70"/>
    </row>
    <row r="196" spans="5:7">
      <c r="E196" s="70"/>
      <c r="F196" s="72"/>
      <c r="G196" s="70"/>
    </row>
    <row r="197" spans="5:7">
      <c r="E197" s="70"/>
      <c r="F197" s="72"/>
      <c r="G197" s="70"/>
    </row>
    <row r="198" spans="5:7">
      <c r="E198" s="70"/>
      <c r="F198" s="72"/>
      <c r="G198" s="70"/>
    </row>
    <row r="199" spans="5:7">
      <c r="E199" s="70"/>
      <c r="F199" s="71"/>
      <c r="G199" s="70"/>
    </row>
    <row r="200" spans="5:7">
      <c r="E200" s="70"/>
      <c r="F200" s="72"/>
      <c r="G200" s="70"/>
    </row>
    <row r="201" spans="5:7">
      <c r="E201" s="70"/>
      <c r="F201" s="72"/>
      <c r="G201" s="70"/>
    </row>
    <row r="202" spans="5:7">
      <c r="E202" s="70"/>
      <c r="F202" s="72"/>
      <c r="G202" s="70"/>
    </row>
    <row r="203" spans="5:7">
      <c r="E203" s="70"/>
      <c r="F203" s="71"/>
      <c r="G203" s="70"/>
    </row>
    <row r="204" spans="5:7">
      <c r="E204" s="70"/>
      <c r="F204" s="71"/>
      <c r="G204" s="70"/>
    </row>
    <row r="205" spans="5:7">
      <c r="E205" s="70"/>
      <c r="F205" s="71"/>
      <c r="G205" s="70"/>
    </row>
    <row r="206" spans="5:7">
      <c r="E206" s="70"/>
      <c r="F206" s="71"/>
      <c r="G206" s="70"/>
    </row>
    <row r="207" spans="5:7">
      <c r="E207" s="70"/>
      <c r="F207" s="71"/>
      <c r="G207" s="70"/>
    </row>
    <row r="208" spans="5:7">
      <c r="E208" s="70"/>
      <c r="F208" s="71"/>
      <c r="G208" s="70"/>
    </row>
    <row r="209" spans="5:7">
      <c r="E209" s="70"/>
      <c r="F209" s="71"/>
      <c r="G209" s="70"/>
    </row>
    <row r="210" spans="5:7">
      <c r="E210" s="70"/>
      <c r="F210" s="71"/>
      <c r="G210" s="70"/>
    </row>
    <row r="211" spans="5:7">
      <c r="E211" s="70"/>
      <c r="F211" s="71"/>
      <c r="G211" s="70"/>
    </row>
    <row r="212" spans="5:7">
      <c r="E212" s="70"/>
      <c r="F212" s="71"/>
      <c r="G212" s="70"/>
    </row>
    <row r="213" spans="5:7">
      <c r="E213" s="70"/>
      <c r="F213" s="71"/>
      <c r="G213" s="70"/>
    </row>
    <row r="214" spans="5:7">
      <c r="E214" s="70"/>
      <c r="F214" s="71"/>
      <c r="G214" s="70"/>
    </row>
    <row r="215" spans="5:7">
      <c r="E215" s="70"/>
      <c r="F215" s="71"/>
      <c r="G215" s="70"/>
    </row>
    <row r="216" spans="5:7">
      <c r="E216" s="70"/>
      <c r="F216" s="71"/>
      <c r="G216" s="70"/>
    </row>
    <row r="217" spans="5:7">
      <c r="E217" s="70"/>
      <c r="F217" s="71"/>
      <c r="G217" s="70"/>
    </row>
    <row r="218" spans="5:7">
      <c r="E218" s="70"/>
      <c r="F218" s="71"/>
      <c r="G218" s="70"/>
    </row>
    <row r="219" spans="5:7">
      <c r="E219" s="70"/>
      <c r="F219" s="71"/>
      <c r="G219" s="70"/>
    </row>
    <row r="220" spans="5:7">
      <c r="E220" s="70"/>
      <c r="F220" s="72"/>
      <c r="G220" s="70"/>
    </row>
    <row r="221" spans="5:7">
      <c r="E221" s="70"/>
      <c r="F221" s="72"/>
      <c r="G221" s="70"/>
    </row>
    <row r="222" spans="5:7">
      <c r="E222" s="70"/>
      <c r="F222" s="72"/>
      <c r="G222" s="70"/>
    </row>
    <row r="223" spans="5:7">
      <c r="E223" s="70"/>
      <c r="F223" s="72"/>
      <c r="G223" s="70"/>
    </row>
    <row r="224" spans="5:7">
      <c r="E224" s="70"/>
      <c r="F224" s="72"/>
      <c r="G224" s="70"/>
    </row>
    <row r="225" spans="5:7">
      <c r="E225" s="70"/>
      <c r="F225" s="72"/>
      <c r="G225" s="70"/>
    </row>
    <row r="226" spans="5:7">
      <c r="E226" s="70"/>
      <c r="F226" s="72"/>
      <c r="G226" s="70"/>
    </row>
    <row r="227" spans="5:7">
      <c r="E227" s="70"/>
      <c r="F227" s="72"/>
      <c r="G227" s="70"/>
    </row>
    <row r="228" spans="5:7">
      <c r="E228" s="70"/>
      <c r="F228" s="72"/>
      <c r="G228" s="70"/>
    </row>
    <row r="229" spans="5:7">
      <c r="E229" s="70"/>
      <c r="F229" s="72"/>
      <c r="G229" s="70"/>
    </row>
    <row r="230" spans="5:7">
      <c r="E230" s="70"/>
      <c r="F230" s="71"/>
      <c r="G230" s="70"/>
    </row>
    <row r="231" spans="5:7">
      <c r="E231" s="70"/>
      <c r="F231" s="72"/>
      <c r="G231" s="70"/>
    </row>
    <row r="232" spans="5:7">
      <c r="E232" s="70"/>
      <c r="F232" s="72"/>
      <c r="G232" s="70"/>
    </row>
    <row r="233" spans="5:7">
      <c r="E233" s="70"/>
      <c r="F233" s="72"/>
      <c r="G233" s="70"/>
    </row>
    <row r="234" spans="5:7">
      <c r="E234" s="70"/>
      <c r="F234" s="71"/>
      <c r="G234" s="70"/>
    </row>
    <row r="235" spans="5:7">
      <c r="E235" s="70"/>
      <c r="F235" s="71"/>
      <c r="G235" s="70"/>
    </row>
    <row r="236" spans="5:7">
      <c r="E236" s="70"/>
      <c r="F236" s="71"/>
      <c r="G236" s="70"/>
    </row>
    <row r="237" spans="5:7">
      <c r="E237" s="70"/>
      <c r="F237" s="71"/>
      <c r="G237" s="70"/>
    </row>
    <row r="238" spans="5:7">
      <c r="E238" s="70"/>
      <c r="F238" s="71"/>
      <c r="G238" s="70"/>
    </row>
    <row r="239" spans="5:7">
      <c r="E239" s="70"/>
      <c r="F239" s="71"/>
      <c r="G239" s="70"/>
    </row>
    <row r="240" spans="5:7">
      <c r="E240" s="70"/>
      <c r="F240" s="71"/>
      <c r="G240" s="70"/>
    </row>
    <row r="241" spans="5:7">
      <c r="E241" s="70"/>
      <c r="F241" s="71"/>
      <c r="G241" s="70"/>
    </row>
    <row r="242" spans="5:7">
      <c r="E242" s="70"/>
      <c r="F242" s="71"/>
      <c r="G242" s="70"/>
    </row>
    <row r="243" spans="5:7">
      <c r="E243" s="70"/>
      <c r="F243" s="71"/>
      <c r="G243" s="70"/>
    </row>
    <row r="244" spans="5:7">
      <c r="E244" s="70"/>
      <c r="F244" s="71"/>
      <c r="G244" s="70"/>
    </row>
    <row r="245" spans="5:7">
      <c r="E245" s="70"/>
      <c r="F245" s="71"/>
      <c r="G245" s="70"/>
    </row>
    <row r="246" spans="5:7">
      <c r="E246" s="70"/>
      <c r="F246" s="71"/>
      <c r="G246" s="70"/>
    </row>
    <row r="247" spans="5:7">
      <c r="E247" s="70"/>
      <c r="F247" s="71"/>
      <c r="G247" s="70"/>
    </row>
    <row r="248" spans="5:7">
      <c r="E248" s="70"/>
      <c r="F248" s="71"/>
      <c r="G248" s="70"/>
    </row>
    <row r="249" spans="5:7">
      <c r="E249" s="70"/>
      <c r="F249" s="71"/>
      <c r="G249" s="70"/>
    </row>
    <row r="250" spans="5:7">
      <c r="E250" s="70"/>
      <c r="F250" s="71"/>
      <c r="G250" s="70"/>
    </row>
    <row r="251" spans="5:7">
      <c r="E251" s="70"/>
      <c r="F251" s="72"/>
      <c r="G251" s="70"/>
    </row>
    <row r="252" spans="5:7">
      <c r="E252" s="70"/>
      <c r="F252" s="72"/>
      <c r="G252" s="70"/>
    </row>
    <row r="253" spans="5:7">
      <c r="E253" s="70"/>
      <c r="F253" s="72"/>
      <c r="G253" s="70"/>
    </row>
    <row r="254" spans="5:7">
      <c r="E254" s="70"/>
      <c r="F254" s="72"/>
      <c r="G254" s="70"/>
    </row>
    <row r="255" spans="5:7">
      <c r="E255" s="70"/>
      <c r="F255" s="72"/>
      <c r="G255" s="70"/>
    </row>
    <row r="256" spans="5:7">
      <c r="E256" s="70"/>
      <c r="F256" s="72"/>
      <c r="G256" s="70"/>
    </row>
    <row r="257" spans="5:7">
      <c r="E257" s="70"/>
      <c r="F257" s="72"/>
      <c r="G257" s="70"/>
    </row>
    <row r="258" spans="5:7">
      <c r="E258" s="70"/>
      <c r="F258" s="72"/>
      <c r="G258" s="70"/>
    </row>
    <row r="259" spans="5:7">
      <c r="E259" s="70"/>
      <c r="F259" s="72"/>
      <c r="G259" s="70"/>
    </row>
    <row r="260" spans="5:7">
      <c r="E260" s="70"/>
      <c r="F260" s="72"/>
      <c r="G260" s="70"/>
    </row>
    <row r="261" spans="5:7">
      <c r="E261" s="70"/>
      <c r="F261" s="71"/>
      <c r="G261" s="70"/>
    </row>
    <row r="262" spans="5:7">
      <c r="E262" s="70"/>
      <c r="F262" s="72"/>
      <c r="G262" s="70"/>
    </row>
    <row r="263" spans="5:7">
      <c r="E263" s="70"/>
      <c r="F263" s="72"/>
      <c r="G263" s="70"/>
    </row>
    <row r="264" spans="5:7">
      <c r="E264" s="70"/>
      <c r="F264" s="72"/>
      <c r="G264" s="70"/>
    </row>
    <row r="265" spans="5:7">
      <c r="E265" s="70"/>
      <c r="F265" s="71"/>
      <c r="G265" s="70"/>
    </row>
    <row r="266" spans="5:7">
      <c r="E266" s="70"/>
      <c r="F266" s="71"/>
      <c r="G266" s="70"/>
    </row>
    <row r="267" spans="5:7">
      <c r="E267" s="70"/>
      <c r="F267" s="71"/>
      <c r="G267" s="70"/>
    </row>
    <row r="268" spans="5:7">
      <c r="E268" s="70"/>
      <c r="F268" s="71"/>
      <c r="G268" s="70"/>
    </row>
    <row r="269" spans="5:7">
      <c r="E269" s="70"/>
      <c r="F269" s="71"/>
      <c r="G269" s="70"/>
    </row>
    <row r="270" spans="5:7">
      <c r="E270" s="70"/>
      <c r="F270" s="71"/>
      <c r="G270" s="70"/>
    </row>
    <row r="271" spans="5:7">
      <c r="E271" s="70"/>
      <c r="F271" s="71"/>
      <c r="G271" s="70"/>
    </row>
    <row r="272" spans="5:7">
      <c r="E272" s="70"/>
      <c r="F272" s="71"/>
      <c r="G272" s="70"/>
    </row>
    <row r="273" spans="5:7">
      <c r="E273" s="70"/>
      <c r="F273" s="71"/>
      <c r="G273" s="70"/>
    </row>
    <row r="274" spans="5:7">
      <c r="E274" s="70"/>
      <c r="F274" s="71"/>
      <c r="G274" s="70"/>
    </row>
    <row r="275" spans="5:7">
      <c r="E275" s="70"/>
      <c r="F275" s="71"/>
      <c r="G275" s="70"/>
    </row>
    <row r="276" spans="5:7">
      <c r="E276" s="70"/>
      <c r="F276" s="71"/>
      <c r="G276" s="70"/>
    </row>
    <row r="277" spans="5:7">
      <c r="E277" s="70"/>
      <c r="F277" s="71"/>
      <c r="G277" s="70"/>
    </row>
    <row r="278" spans="5:7">
      <c r="E278" s="70"/>
      <c r="F278" s="71"/>
      <c r="G278" s="70"/>
    </row>
    <row r="279" spans="5:7">
      <c r="E279" s="70"/>
      <c r="F279" s="71"/>
      <c r="G279" s="70"/>
    </row>
    <row r="280" spans="5:7">
      <c r="E280" s="70"/>
      <c r="F280" s="71"/>
      <c r="G280" s="70"/>
    </row>
    <row r="281" spans="5:7">
      <c r="E281" s="70"/>
      <c r="F281" s="71"/>
      <c r="G281" s="70"/>
    </row>
    <row r="282" spans="5:7">
      <c r="E282" s="70"/>
      <c r="F282" s="72"/>
      <c r="G282" s="70"/>
    </row>
    <row r="283" spans="5:7">
      <c r="E283" s="70"/>
      <c r="F283" s="72"/>
      <c r="G283" s="70"/>
    </row>
    <row r="284" spans="5:7">
      <c r="E284" s="70"/>
      <c r="F284" s="72"/>
      <c r="G284" s="70"/>
    </row>
    <row r="285" spans="5:7">
      <c r="E285" s="70"/>
      <c r="F285" s="72"/>
      <c r="G285" s="70"/>
    </row>
    <row r="286" spans="5:7">
      <c r="E286" s="70"/>
      <c r="F286" s="72"/>
      <c r="G286" s="70"/>
    </row>
    <row r="287" spans="5:7">
      <c r="E287" s="70"/>
      <c r="F287" s="72"/>
      <c r="G287" s="70"/>
    </row>
    <row r="288" spans="5:7">
      <c r="E288" s="70"/>
      <c r="F288" s="72"/>
      <c r="G288" s="70"/>
    </row>
    <row r="289" spans="5:7">
      <c r="E289" s="70"/>
      <c r="F289" s="72"/>
      <c r="G289" s="70"/>
    </row>
    <row r="290" spans="5:7">
      <c r="E290" s="70"/>
      <c r="F290" s="72"/>
      <c r="G290" s="70"/>
    </row>
    <row r="291" spans="5:7">
      <c r="E291" s="70"/>
      <c r="F291" s="72"/>
      <c r="G291" s="70"/>
    </row>
    <row r="292" spans="5:7">
      <c r="E292" s="70"/>
      <c r="F292" s="71"/>
      <c r="G292" s="70"/>
    </row>
    <row r="293" spans="5:7">
      <c r="E293" s="70"/>
      <c r="F293" s="72"/>
      <c r="G293" s="70"/>
    </row>
    <row r="294" spans="5:7">
      <c r="E294" s="70"/>
      <c r="F294" s="72"/>
      <c r="G294" s="70"/>
    </row>
    <row r="295" spans="5:7">
      <c r="E295" s="70"/>
      <c r="F295" s="72"/>
      <c r="G295" s="70"/>
    </row>
    <row r="296" spans="5:7">
      <c r="E296" s="70"/>
      <c r="F296" s="71"/>
      <c r="G296" s="70"/>
    </row>
    <row r="297" spans="5:7">
      <c r="E297" s="70"/>
      <c r="F297" s="71"/>
      <c r="G297" s="70"/>
    </row>
    <row r="298" spans="5:7">
      <c r="E298" s="70"/>
      <c r="F298" s="71"/>
      <c r="G298" s="70"/>
    </row>
    <row r="299" spans="5:7">
      <c r="E299" s="70"/>
      <c r="F299" s="71"/>
      <c r="G299" s="70"/>
    </row>
    <row r="300" spans="5:7">
      <c r="E300" s="70"/>
      <c r="F300" s="71"/>
      <c r="G300" s="70"/>
    </row>
    <row r="301" spans="5:7">
      <c r="E301" s="70"/>
      <c r="F301" s="71"/>
      <c r="G301" s="70"/>
    </row>
    <row r="302" spans="5:7">
      <c r="E302" s="70"/>
      <c r="F302" s="71"/>
      <c r="G302" s="70"/>
    </row>
    <row r="303" spans="5:7">
      <c r="E303" s="70"/>
      <c r="F303" s="71"/>
      <c r="G303" s="70"/>
    </row>
    <row r="304" spans="5:7">
      <c r="E304" s="70"/>
      <c r="F304" s="71"/>
      <c r="G304" s="70"/>
    </row>
    <row r="305" spans="5:7">
      <c r="E305" s="70"/>
      <c r="F305" s="71"/>
      <c r="G305" s="70"/>
    </row>
    <row r="306" spans="5:7">
      <c r="E306" s="70"/>
      <c r="F306" s="71"/>
      <c r="G306" s="70"/>
    </row>
    <row r="307" spans="5:7">
      <c r="E307" s="70"/>
      <c r="F307" s="71"/>
      <c r="G307" s="70"/>
    </row>
    <row r="308" spans="5:7">
      <c r="E308" s="70"/>
      <c r="F308" s="71"/>
      <c r="G308" s="70"/>
    </row>
    <row r="309" spans="5:7">
      <c r="E309" s="70"/>
      <c r="F309" s="71"/>
      <c r="G309" s="70"/>
    </row>
    <row r="310" spans="5:7">
      <c r="E310" s="70"/>
      <c r="F310" s="71"/>
      <c r="G310" s="70"/>
    </row>
    <row r="311" spans="5:7">
      <c r="E311" s="70"/>
      <c r="F311" s="71"/>
      <c r="G311" s="70"/>
    </row>
    <row r="312" spans="5:7">
      <c r="E312" s="70"/>
      <c r="F312" s="71"/>
      <c r="G312" s="70"/>
    </row>
    <row r="313" spans="5:7">
      <c r="E313" s="70"/>
      <c r="F313" s="72"/>
      <c r="G313" s="70"/>
    </row>
    <row r="314" spans="5:7">
      <c r="E314" s="70"/>
      <c r="F314" s="72"/>
      <c r="G314" s="70"/>
    </row>
    <row r="315" spans="5:7">
      <c r="E315" s="70"/>
      <c r="F315" s="72"/>
      <c r="G315" s="70"/>
    </row>
    <row r="316" spans="5:7">
      <c r="E316" s="70"/>
      <c r="F316" s="72"/>
      <c r="G316" s="70"/>
    </row>
    <row r="317" spans="5:7">
      <c r="E317" s="70"/>
      <c r="F317" s="72"/>
      <c r="G317" s="70"/>
    </row>
    <row r="318" spans="5:7">
      <c r="E318" s="70"/>
      <c r="F318" s="72"/>
      <c r="G318" s="70"/>
    </row>
    <row r="319" spans="5:7">
      <c r="E319" s="70"/>
      <c r="F319" s="72"/>
      <c r="G319" s="70"/>
    </row>
    <row r="320" spans="5:7">
      <c r="E320" s="70"/>
      <c r="F320" s="72"/>
      <c r="G320" s="70"/>
    </row>
    <row r="321" spans="5:7">
      <c r="E321" s="70"/>
      <c r="F321" s="72"/>
      <c r="G321" s="70"/>
    </row>
    <row r="322" spans="5:7">
      <c r="E322" s="70"/>
      <c r="F322" s="72"/>
      <c r="G322" s="70"/>
    </row>
    <row r="323" spans="5:7">
      <c r="E323" s="70"/>
      <c r="F323" s="71"/>
      <c r="G323" s="70"/>
    </row>
    <row r="324" spans="5:7">
      <c r="E324" s="70"/>
      <c r="F324" s="72"/>
      <c r="G324" s="70"/>
    </row>
    <row r="325" spans="5:7">
      <c r="E325" s="70"/>
      <c r="F325" s="72"/>
      <c r="G325" s="70"/>
    </row>
    <row r="326" spans="5:7">
      <c r="E326" s="70"/>
      <c r="F326" s="72"/>
      <c r="G326" s="70"/>
    </row>
    <row r="327" spans="5:7">
      <c r="E327" s="70"/>
      <c r="F327" s="71"/>
      <c r="G327" s="70"/>
    </row>
    <row r="328" spans="5:7">
      <c r="E328" s="70"/>
      <c r="F328" s="71"/>
      <c r="G328" s="70"/>
    </row>
    <row r="329" spans="5:7">
      <c r="E329" s="70"/>
      <c r="F329" s="71"/>
      <c r="G329" s="70"/>
    </row>
    <row r="330" spans="5:7">
      <c r="E330" s="70"/>
      <c r="F330" s="71"/>
      <c r="G330" s="70"/>
    </row>
    <row r="331" spans="5:7">
      <c r="E331" s="70"/>
      <c r="F331" s="71"/>
      <c r="G331" s="70"/>
    </row>
    <row r="332" spans="5:7">
      <c r="E332" s="70"/>
      <c r="F332" s="71"/>
      <c r="G332" s="70"/>
    </row>
    <row r="333" spans="5:7">
      <c r="E333" s="70"/>
      <c r="F333" s="71"/>
      <c r="G333" s="70"/>
    </row>
    <row r="334" spans="5:7">
      <c r="E334" s="70"/>
      <c r="F334" s="71"/>
      <c r="G334" s="70"/>
    </row>
    <row r="335" spans="5:7">
      <c r="E335" s="70"/>
      <c r="F335" s="71"/>
      <c r="G335" s="70"/>
    </row>
    <row r="336" spans="5:7">
      <c r="E336" s="70"/>
      <c r="F336" s="71"/>
      <c r="G336" s="70"/>
    </row>
    <row r="337" spans="5:7">
      <c r="E337" s="70"/>
      <c r="F337" s="71"/>
      <c r="G337" s="70"/>
    </row>
    <row r="338" spans="5:7">
      <c r="E338" s="70"/>
      <c r="F338" s="71"/>
      <c r="G338" s="70"/>
    </row>
    <row r="339" spans="5:7">
      <c r="E339" s="70"/>
      <c r="F339" s="71"/>
      <c r="G339" s="70"/>
    </row>
    <row r="340" spans="5:7">
      <c r="E340" s="70"/>
      <c r="F340" s="71"/>
      <c r="G340" s="70"/>
    </row>
    <row r="341" spans="5:7">
      <c r="E341" s="70"/>
      <c r="F341" s="71"/>
      <c r="G341" s="70"/>
    </row>
    <row r="342" spans="5:7">
      <c r="E342" s="70"/>
      <c r="F342" s="71"/>
      <c r="G342" s="70"/>
    </row>
    <row r="343" spans="5:7">
      <c r="E343" s="70"/>
      <c r="F343" s="71"/>
      <c r="G343" s="70"/>
    </row>
    <row r="344" spans="5:7">
      <c r="E344" s="70"/>
      <c r="F344" s="72"/>
      <c r="G344" s="70"/>
    </row>
    <row r="345" spans="5:7">
      <c r="E345" s="70"/>
      <c r="F345" s="72"/>
      <c r="G345" s="70"/>
    </row>
    <row r="346" spans="5:7">
      <c r="E346" s="70"/>
      <c r="F346" s="72"/>
      <c r="G346" s="70"/>
    </row>
    <row r="347" spans="5:7">
      <c r="E347" s="70"/>
      <c r="F347" s="72"/>
      <c r="G347" s="70"/>
    </row>
    <row r="348" spans="5:7">
      <c r="E348" s="70"/>
      <c r="F348" s="72"/>
      <c r="G348" s="70"/>
    </row>
    <row r="349" spans="5:7">
      <c r="E349" s="70"/>
      <c r="F349" s="72"/>
      <c r="G349" s="70"/>
    </row>
    <row r="350" spans="5:7">
      <c r="E350" s="70"/>
      <c r="F350" s="72"/>
      <c r="G350" s="70"/>
    </row>
    <row r="351" spans="5:7">
      <c r="E351" s="70"/>
      <c r="F351" s="72"/>
      <c r="G351" s="70"/>
    </row>
    <row r="352" spans="5:7">
      <c r="E352" s="70"/>
      <c r="F352" s="72"/>
      <c r="G352" s="70"/>
    </row>
    <row r="353" spans="5:7">
      <c r="E353" s="70"/>
      <c r="F353" s="72"/>
      <c r="G353" s="70"/>
    </row>
    <row r="354" spans="5:7">
      <c r="E354" s="70"/>
      <c r="F354" s="71"/>
      <c r="G354" s="70"/>
    </row>
    <row r="355" spans="5:7">
      <c r="E355" s="70"/>
      <c r="F355" s="72"/>
      <c r="G355" s="70"/>
    </row>
    <row r="356" spans="5:7">
      <c r="E356" s="70"/>
      <c r="F356" s="72"/>
      <c r="G356" s="70"/>
    </row>
    <row r="357" spans="5:7">
      <c r="E357" s="70"/>
      <c r="F357" s="72"/>
      <c r="G357" s="70"/>
    </row>
    <row r="358" spans="5:7">
      <c r="E358" s="70"/>
      <c r="F358" s="71"/>
      <c r="G358" s="70"/>
    </row>
    <row r="359" spans="5:7">
      <c r="E359" s="70"/>
      <c r="F359" s="71"/>
      <c r="G359" s="70"/>
    </row>
    <row r="360" spans="5:7">
      <c r="E360" s="70"/>
      <c r="F360" s="71"/>
      <c r="G360" s="70"/>
    </row>
    <row r="361" spans="5:7">
      <c r="E361" s="70"/>
      <c r="F361" s="71"/>
      <c r="G361" s="70"/>
    </row>
    <row r="362" spans="5:7">
      <c r="E362" s="70"/>
      <c r="F362" s="71"/>
      <c r="G362" s="70"/>
    </row>
    <row r="363" spans="5:7">
      <c r="E363" s="70"/>
      <c r="F363" s="71"/>
      <c r="G363" s="70"/>
    </row>
    <row r="364" spans="5:7">
      <c r="E364" s="70"/>
      <c r="F364" s="71"/>
      <c r="G364" s="70"/>
    </row>
    <row r="365" spans="5:7">
      <c r="E365" s="70"/>
      <c r="F365" s="71"/>
      <c r="G365" s="70"/>
    </row>
    <row r="366" spans="5:7">
      <c r="E366" s="70"/>
      <c r="F366" s="71"/>
      <c r="G366" s="70"/>
    </row>
    <row r="367" spans="5:7">
      <c r="E367" s="70"/>
      <c r="F367" s="71"/>
      <c r="G367" s="70"/>
    </row>
    <row r="368" spans="5:7">
      <c r="E368" s="70"/>
      <c r="F368" s="71"/>
      <c r="G368" s="70"/>
    </row>
    <row r="369" spans="5:7">
      <c r="E369" s="70"/>
      <c r="F369" s="71"/>
      <c r="G369" s="70"/>
    </row>
    <row r="370" spans="5:7">
      <c r="E370" s="70"/>
      <c r="F370" s="71"/>
      <c r="G370" s="70"/>
    </row>
    <row r="371" spans="5:7">
      <c r="E371" s="70"/>
      <c r="F371" s="71"/>
      <c r="G371" s="70"/>
    </row>
    <row r="372" spans="5:7">
      <c r="E372" s="70"/>
      <c r="F372" s="71"/>
      <c r="G372" s="70"/>
    </row>
    <row r="373" spans="5:7">
      <c r="E373" s="70"/>
      <c r="F373" s="71"/>
      <c r="G373" s="70"/>
    </row>
    <row r="374" spans="5:7">
      <c r="E374" s="70"/>
      <c r="F374" s="71"/>
      <c r="G374" s="70"/>
    </row>
    <row r="375" spans="5:7">
      <c r="E375" s="70"/>
      <c r="F375" s="72"/>
      <c r="G375" s="70"/>
    </row>
    <row r="376" spans="5:7">
      <c r="E376" s="70"/>
      <c r="F376" s="72"/>
      <c r="G376" s="70"/>
    </row>
    <row r="377" spans="5:7">
      <c r="E377" s="70"/>
      <c r="F377" s="72"/>
      <c r="G377" s="70"/>
    </row>
    <row r="378" spans="5:7">
      <c r="E378" s="70"/>
      <c r="F378" s="72"/>
      <c r="G378" s="70"/>
    </row>
    <row r="379" spans="5:7">
      <c r="E379" s="70"/>
      <c r="F379" s="72"/>
      <c r="G379" s="70"/>
    </row>
    <row r="380" spans="5:7">
      <c r="E380" s="70"/>
      <c r="F380" s="72"/>
      <c r="G380" s="70"/>
    </row>
    <row r="381" spans="5:7">
      <c r="E381" s="70"/>
      <c r="F381" s="72"/>
      <c r="G381" s="70"/>
    </row>
    <row r="382" spans="5:7">
      <c r="E382" s="70"/>
      <c r="F382" s="72"/>
      <c r="G382" s="70"/>
    </row>
    <row r="383" spans="5:7">
      <c r="E383" s="70"/>
      <c r="F383" s="72"/>
      <c r="G383" s="70"/>
    </row>
    <row r="384" spans="5:7">
      <c r="E384" s="70"/>
      <c r="F384" s="72"/>
      <c r="G384" s="70"/>
    </row>
    <row r="385" spans="5:7">
      <c r="E385" s="70"/>
      <c r="F385" s="71"/>
      <c r="G385" s="70"/>
    </row>
    <row r="386" spans="5:7">
      <c r="E386" s="70"/>
      <c r="F386" s="72"/>
      <c r="G386" s="70"/>
    </row>
    <row r="387" spans="5:7">
      <c r="E387" s="70"/>
      <c r="F387" s="72"/>
      <c r="G387" s="70"/>
    </row>
    <row r="388" spans="5:7">
      <c r="E388" s="70"/>
      <c r="F388" s="72"/>
      <c r="G388" s="70"/>
    </row>
    <row r="389" spans="5:7">
      <c r="E389" s="70"/>
      <c r="F389" s="71"/>
      <c r="G389" s="70"/>
    </row>
    <row r="390" spans="5:7">
      <c r="E390" s="70"/>
      <c r="F390" s="71"/>
      <c r="G390" s="70"/>
    </row>
    <row r="391" spans="5:7">
      <c r="E391" s="70"/>
      <c r="F391" s="71"/>
      <c r="G391" s="70"/>
    </row>
    <row r="392" spans="5:7">
      <c r="E392" s="70"/>
      <c r="F392" s="71"/>
      <c r="G392" s="70"/>
    </row>
    <row r="393" spans="5:7">
      <c r="E393" s="70"/>
      <c r="F393" s="71"/>
      <c r="G393" s="70"/>
    </row>
    <row r="394" spans="5:7">
      <c r="E394" s="70"/>
      <c r="F394" s="71"/>
      <c r="G394" s="70"/>
    </row>
    <row r="395" spans="5:7">
      <c r="E395" s="70"/>
      <c r="F395" s="71"/>
      <c r="G395" s="70"/>
    </row>
    <row r="396" spans="5:7">
      <c r="E396" s="70"/>
      <c r="F396" s="71"/>
      <c r="G396" s="70"/>
    </row>
    <row r="397" spans="5:7">
      <c r="E397" s="70"/>
      <c r="F397" s="71"/>
      <c r="G397" s="70"/>
    </row>
    <row r="398" spans="5:7">
      <c r="E398" s="70"/>
      <c r="F398" s="71"/>
      <c r="G398" s="70"/>
    </row>
    <row r="399" spans="5:7">
      <c r="E399" s="70"/>
      <c r="F399" s="71"/>
      <c r="G399" s="70"/>
    </row>
    <row r="400" spans="5:7">
      <c r="E400" s="70"/>
      <c r="F400" s="71"/>
      <c r="G400" s="70"/>
    </row>
    <row r="401" spans="5:7">
      <c r="E401" s="70"/>
      <c r="F401" s="71"/>
      <c r="G401" s="70"/>
    </row>
    <row r="402" spans="5:7">
      <c r="E402" s="70"/>
      <c r="F402" s="71"/>
      <c r="G402" s="70"/>
    </row>
    <row r="403" spans="5:7">
      <c r="E403" s="70"/>
      <c r="F403" s="71"/>
      <c r="G403" s="70"/>
    </row>
    <row r="404" spans="5:7">
      <c r="E404" s="70"/>
      <c r="F404" s="71"/>
      <c r="G404" s="70"/>
    </row>
    <row r="405" spans="5:7">
      <c r="E405" s="70"/>
      <c r="F405" s="71"/>
      <c r="G405" s="70"/>
    </row>
    <row r="406" spans="5:7">
      <c r="E406" s="70"/>
      <c r="F406" s="72"/>
      <c r="G406" s="70"/>
    </row>
    <row r="407" spans="5:7">
      <c r="E407" s="70"/>
      <c r="F407" s="72"/>
      <c r="G407" s="70"/>
    </row>
    <row r="408" spans="5:7">
      <c r="E408" s="70"/>
      <c r="F408" s="72"/>
      <c r="G408" s="70"/>
    </row>
    <row r="409" spans="5:7">
      <c r="E409" s="70"/>
      <c r="F409" s="72"/>
      <c r="G409" s="70"/>
    </row>
    <row r="410" spans="5:7">
      <c r="E410" s="70"/>
      <c r="F410" s="72"/>
      <c r="G410" s="70"/>
    </row>
    <row r="411" spans="5:7">
      <c r="E411" s="70"/>
      <c r="F411" s="72"/>
      <c r="G411" s="70"/>
    </row>
    <row r="412" spans="5:7">
      <c r="E412" s="70"/>
      <c r="F412" s="72"/>
      <c r="G412" s="70"/>
    </row>
    <row r="413" spans="5:7">
      <c r="E413" s="70"/>
      <c r="F413" s="72"/>
      <c r="G413" s="70"/>
    </row>
    <row r="414" spans="5:7">
      <c r="E414" s="70"/>
      <c r="F414" s="72"/>
      <c r="G414" s="70"/>
    </row>
    <row r="415" spans="5:7">
      <c r="E415" s="70"/>
      <c r="F415" s="72"/>
      <c r="G415" s="70"/>
    </row>
    <row r="416" spans="5:7">
      <c r="E416" s="70"/>
      <c r="F416" s="71"/>
      <c r="G416" s="70"/>
    </row>
    <row r="417" spans="5:7">
      <c r="E417" s="70"/>
      <c r="F417" s="72"/>
      <c r="G417" s="70"/>
    </row>
    <row r="418" spans="5:7">
      <c r="E418" s="70"/>
      <c r="F418" s="72"/>
      <c r="G418" s="70"/>
    </row>
    <row r="419" spans="5:7">
      <c r="E419" s="70"/>
      <c r="F419" s="72"/>
      <c r="G419" s="70"/>
    </row>
    <row r="420" spans="5:7">
      <c r="E420" s="70"/>
      <c r="F420" s="71"/>
      <c r="G420" s="70"/>
    </row>
    <row r="421" spans="5:7">
      <c r="E421" s="70"/>
      <c r="F421" s="71"/>
      <c r="G421" s="70"/>
    </row>
    <row r="422" spans="5:7">
      <c r="E422" s="70"/>
      <c r="F422" s="71"/>
      <c r="G422" s="70"/>
    </row>
    <row r="423" spans="5:7">
      <c r="E423" s="70"/>
      <c r="F423" s="71"/>
      <c r="G423" s="70"/>
    </row>
    <row r="424" spans="5:7">
      <c r="E424" s="70"/>
      <c r="F424" s="71"/>
      <c r="G424" s="70"/>
    </row>
    <row r="425" spans="5:7">
      <c r="E425" s="70"/>
      <c r="F425" s="71"/>
      <c r="G425" s="70"/>
    </row>
    <row r="426" spans="5:7">
      <c r="E426" s="70"/>
      <c r="F426" s="71"/>
      <c r="G426" s="70"/>
    </row>
    <row r="427" spans="5:7">
      <c r="E427" s="70"/>
      <c r="F427" s="71"/>
      <c r="G427" s="70"/>
    </row>
    <row r="428" spans="5:7">
      <c r="E428" s="70"/>
      <c r="F428" s="71"/>
      <c r="G428" s="70"/>
    </row>
    <row r="429" spans="5:7">
      <c r="E429" s="70"/>
      <c r="F429" s="71"/>
      <c r="G429" s="70"/>
    </row>
    <row r="430" spans="5:7">
      <c r="E430" s="70"/>
      <c r="F430" s="71"/>
      <c r="G430" s="70"/>
    </row>
    <row r="431" spans="5:7">
      <c r="E431" s="70"/>
      <c r="F431" s="71"/>
      <c r="G431" s="70"/>
    </row>
    <row r="432" spans="5:7">
      <c r="E432" s="70"/>
      <c r="F432" s="71"/>
      <c r="G432" s="70"/>
    </row>
    <row r="433" spans="5:7">
      <c r="E433" s="70"/>
      <c r="F433" s="71"/>
      <c r="G433" s="70"/>
    </row>
    <row r="434" spans="5:7">
      <c r="E434" s="70"/>
      <c r="F434" s="71"/>
      <c r="G434" s="70"/>
    </row>
    <row r="435" spans="5:7">
      <c r="E435" s="70"/>
      <c r="F435" s="71"/>
      <c r="G435" s="70"/>
    </row>
    <row r="436" spans="5:7">
      <c r="E436" s="70"/>
      <c r="F436" s="71"/>
      <c r="G436" s="70"/>
    </row>
    <row r="437" spans="5:7">
      <c r="E437" s="70"/>
      <c r="F437" s="72"/>
      <c r="G437" s="70"/>
    </row>
    <row r="438" spans="5:7">
      <c r="E438" s="70"/>
      <c r="F438" s="72"/>
      <c r="G438" s="70"/>
    </row>
    <row r="439" spans="5:7">
      <c r="E439" s="70"/>
      <c r="F439" s="72"/>
      <c r="G439" s="70"/>
    </row>
    <row r="440" spans="5:7">
      <c r="E440" s="70"/>
      <c r="F440" s="72"/>
      <c r="G440" s="70"/>
    </row>
    <row r="441" spans="5:7">
      <c r="E441" s="70"/>
      <c r="F441" s="72"/>
      <c r="G441" s="70"/>
    </row>
    <row r="442" spans="5:7">
      <c r="E442" s="70"/>
      <c r="F442" s="72"/>
      <c r="G442" s="70"/>
    </row>
    <row r="443" spans="5:7">
      <c r="E443" s="70"/>
      <c r="F443" s="72"/>
      <c r="G443" s="70"/>
    </row>
    <row r="444" spans="5:7">
      <c r="E444" s="70"/>
      <c r="F444" s="72"/>
      <c r="G444" s="70"/>
    </row>
    <row r="445" spans="5:7">
      <c r="E445" s="70"/>
      <c r="F445" s="72"/>
      <c r="G445" s="70"/>
    </row>
    <row r="446" spans="5:7">
      <c r="E446" s="70"/>
      <c r="F446" s="72"/>
      <c r="G446" s="70"/>
    </row>
    <row r="447" spans="5:7">
      <c r="E447" s="70"/>
      <c r="F447" s="71"/>
      <c r="G447" s="70"/>
    </row>
    <row r="448" spans="5:7">
      <c r="E448" s="70"/>
      <c r="F448" s="72"/>
      <c r="G448" s="70"/>
    </row>
    <row r="449" spans="5:7">
      <c r="E449" s="70"/>
      <c r="F449" s="72"/>
      <c r="G449" s="70"/>
    </row>
    <row r="450" spans="5:7">
      <c r="E450" s="70"/>
      <c r="F450" s="72"/>
      <c r="G450" s="70"/>
    </row>
    <row r="451" spans="5:7">
      <c r="E451" s="70"/>
      <c r="F451" s="71"/>
      <c r="G451" s="70"/>
    </row>
    <row r="452" spans="5:7">
      <c r="E452" s="70"/>
      <c r="F452" s="71"/>
      <c r="G452" s="70"/>
    </row>
    <row r="453" spans="5:7">
      <c r="E453" s="70"/>
      <c r="F453" s="71"/>
      <c r="G453" s="70"/>
    </row>
    <row r="454" spans="5:7">
      <c r="E454" s="70"/>
      <c r="F454" s="71"/>
      <c r="G454" s="70"/>
    </row>
    <row r="455" spans="5:7">
      <c r="E455" s="70"/>
      <c r="F455" s="71"/>
      <c r="G455" s="70"/>
    </row>
    <row r="456" spans="5:7">
      <c r="E456" s="70"/>
      <c r="F456" s="71"/>
      <c r="G456" s="70"/>
    </row>
    <row r="457" spans="5:7">
      <c r="E457" s="70"/>
      <c r="F457" s="71"/>
      <c r="G457" s="70"/>
    </row>
    <row r="458" spans="5:7">
      <c r="E458" s="70"/>
      <c r="F458" s="71"/>
      <c r="G458" s="70"/>
    </row>
    <row r="459" spans="5:7">
      <c r="E459" s="70"/>
      <c r="F459" s="71"/>
      <c r="G459" s="70"/>
    </row>
    <row r="460" spans="5:7">
      <c r="E460" s="70"/>
      <c r="F460" s="71"/>
      <c r="G460" s="70"/>
    </row>
    <row r="461" spans="5:7">
      <c r="E461" s="70"/>
      <c r="F461" s="71"/>
      <c r="G461" s="70"/>
    </row>
    <row r="462" spans="5:7">
      <c r="E462" s="70"/>
      <c r="F462" s="71"/>
      <c r="G462" s="70"/>
    </row>
    <row r="463" spans="5:7">
      <c r="E463" s="70"/>
      <c r="F463" s="71"/>
      <c r="G463" s="70"/>
    </row>
    <row r="464" spans="5:7">
      <c r="E464" s="70"/>
      <c r="F464" s="71"/>
      <c r="G464" s="70"/>
    </row>
    <row r="465" spans="5:7">
      <c r="E465" s="70"/>
      <c r="F465" s="71"/>
      <c r="G465" s="70"/>
    </row>
    <row r="466" spans="5:7">
      <c r="E466" s="70"/>
      <c r="F466" s="71"/>
      <c r="G466" s="70"/>
    </row>
    <row r="467" spans="5:7">
      <c r="E467" s="70"/>
      <c r="F467" s="71"/>
      <c r="G467" s="70"/>
    </row>
    <row r="468" spans="5:7">
      <c r="E468" s="70"/>
      <c r="F468" s="72"/>
      <c r="G468" s="70"/>
    </row>
    <row r="469" spans="5:7">
      <c r="E469" s="70"/>
      <c r="F469" s="72"/>
      <c r="G469" s="70"/>
    </row>
    <row r="470" spans="5:7">
      <c r="E470" s="70"/>
      <c r="F470" s="72"/>
      <c r="G470" s="70"/>
    </row>
    <row r="471" spans="5:7">
      <c r="E471" s="70"/>
      <c r="F471" s="72"/>
      <c r="G471" s="70"/>
    </row>
    <row r="472" spans="5:7">
      <c r="E472" s="70"/>
      <c r="F472" s="72"/>
      <c r="G472" s="70"/>
    </row>
    <row r="473" spans="5:7">
      <c r="E473" s="70"/>
      <c r="F473" s="72"/>
      <c r="G473" s="70"/>
    </row>
    <row r="474" spans="5:7">
      <c r="E474" s="70"/>
      <c r="F474" s="72"/>
      <c r="G474" s="70"/>
    </row>
    <row r="475" spans="5:7">
      <c r="E475" s="70"/>
      <c r="F475" s="72"/>
      <c r="G475" s="70"/>
    </row>
    <row r="476" spans="5:7">
      <c r="E476" s="70"/>
      <c r="F476" s="72"/>
      <c r="G476" s="70"/>
    </row>
    <row r="477" spans="5:7">
      <c r="E477" s="70"/>
      <c r="F477" s="72"/>
      <c r="G477" s="70"/>
    </row>
    <row r="478" spans="5:7">
      <c r="E478" s="70"/>
      <c r="F478" s="71"/>
      <c r="G478" s="70"/>
    </row>
    <row r="479" spans="5:7">
      <c r="E479" s="70"/>
      <c r="F479" s="72"/>
      <c r="G479" s="70"/>
    </row>
    <row r="480" spans="5:7">
      <c r="E480" s="70"/>
      <c r="F480" s="72"/>
      <c r="G480" s="70"/>
    </row>
    <row r="481" spans="5:7">
      <c r="E481" s="70"/>
      <c r="F481" s="72"/>
      <c r="G481" s="70"/>
    </row>
    <row r="482" spans="5:7">
      <c r="E482" s="70"/>
      <c r="F482" s="71"/>
      <c r="G482" s="70"/>
    </row>
    <row r="483" spans="5:7">
      <c r="E483" s="70"/>
      <c r="F483" s="71"/>
      <c r="G483" s="70"/>
    </row>
    <row r="484" spans="5:7">
      <c r="E484" s="70"/>
      <c r="F484" s="71"/>
      <c r="G484" s="70"/>
    </row>
    <row r="485" spans="5:7">
      <c r="E485" s="70"/>
      <c r="F485" s="71"/>
      <c r="G485" s="70"/>
    </row>
    <row r="486" spans="5:7">
      <c r="E486" s="70"/>
      <c r="F486" s="71"/>
      <c r="G486" s="70"/>
    </row>
    <row r="487" spans="5:7">
      <c r="E487" s="70"/>
      <c r="F487" s="71"/>
      <c r="G487" s="70"/>
    </row>
    <row r="488" spans="5:7">
      <c r="E488" s="70"/>
      <c r="F488" s="71"/>
      <c r="G488" s="70"/>
    </row>
    <row r="489" spans="5:7">
      <c r="E489" s="70"/>
      <c r="F489" s="71"/>
      <c r="G489" s="70"/>
    </row>
    <row r="490" spans="5:7">
      <c r="E490" s="70"/>
      <c r="F490" s="71"/>
      <c r="G490" s="70"/>
    </row>
    <row r="491" spans="5:7">
      <c r="E491" s="70"/>
      <c r="F491" s="71"/>
      <c r="G491" s="70"/>
    </row>
    <row r="492" spans="5:7">
      <c r="E492" s="70"/>
      <c r="F492" s="71"/>
      <c r="G492" s="70"/>
    </row>
    <row r="493" spans="5:7">
      <c r="E493" s="70"/>
      <c r="F493" s="71"/>
      <c r="G493" s="70"/>
    </row>
    <row r="494" spans="5:7">
      <c r="E494" s="70"/>
      <c r="F494" s="71"/>
      <c r="G494" s="70"/>
    </row>
    <row r="495" spans="5:7">
      <c r="E495" s="70"/>
      <c r="F495" s="71"/>
      <c r="G495" s="70"/>
    </row>
    <row r="496" spans="5:7">
      <c r="E496" s="70"/>
      <c r="F496" s="71"/>
      <c r="G496" s="70"/>
    </row>
    <row r="497" spans="5:7">
      <c r="E497" s="70"/>
      <c r="F497" s="71"/>
      <c r="G497" s="70"/>
    </row>
    <row r="498" spans="5:7">
      <c r="E498" s="70"/>
      <c r="F498" s="71"/>
      <c r="G498" s="70"/>
    </row>
    <row r="499" spans="5:7">
      <c r="E499" s="70"/>
      <c r="F499" s="72"/>
      <c r="G499" s="70"/>
    </row>
    <row r="500" spans="5:7">
      <c r="E500" s="70"/>
      <c r="F500" s="72"/>
      <c r="G500" s="70"/>
    </row>
    <row r="501" spans="5:7">
      <c r="E501" s="70"/>
      <c r="F501" s="72"/>
      <c r="G501" s="70"/>
    </row>
    <row r="502" spans="5:7">
      <c r="E502" s="70"/>
      <c r="F502" s="72"/>
      <c r="G502" s="70"/>
    </row>
    <row r="503" spans="5:7">
      <c r="E503" s="70"/>
      <c r="F503" s="72"/>
      <c r="G503" s="70"/>
    </row>
    <row r="504" spans="5:7">
      <c r="E504" s="70"/>
      <c r="F504" s="72"/>
      <c r="G504" s="70"/>
    </row>
    <row r="505" spans="5:7">
      <c r="E505" s="70"/>
      <c r="F505" s="72"/>
      <c r="G505" s="70"/>
    </row>
    <row r="506" spans="5:7">
      <c r="E506" s="70"/>
      <c r="F506" s="72"/>
      <c r="G506" s="70"/>
    </row>
    <row r="507" spans="5:7">
      <c r="E507" s="70"/>
      <c r="F507" s="72"/>
      <c r="G507" s="70"/>
    </row>
    <row r="508" spans="5:7">
      <c r="E508" s="70"/>
      <c r="F508" s="72"/>
      <c r="G508" s="70"/>
    </row>
    <row r="509" spans="5:7">
      <c r="E509" s="70"/>
      <c r="F509" s="71"/>
      <c r="G509" s="70"/>
    </row>
    <row r="510" spans="5:7">
      <c r="E510" s="70"/>
      <c r="F510" s="72"/>
      <c r="G510" s="70"/>
    </row>
    <row r="511" spans="5:7">
      <c r="E511" s="70"/>
      <c r="F511" s="72"/>
      <c r="G511" s="70"/>
    </row>
    <row r="512" spans="5:7">
      <c r="E512" s="70"/>
      <c r="F512" s="72"/>
      <c r="G512" s="70"/>
    </row>
    <row r="513" spans="5:7">
      <c r="E513" s="70"/>
      <c r="F513" s="71"/>
      <c r="G513" s="70"/>
    </row>
    <row r="514" spans="5:7">
      <c r="E514" s="70"/>
      <c r="F514" s="71"/>
      <c r="G514" s="70"/>
    </row>
    <row r="515" spans="5:7">
      <c r="E515" s="70"/>
      <c r="F515" s="71"/>
      <c r="G515" s="70"/>
    </row>
    <row r="516" spans="5:7">
      <c r="E516" s="70"/>
      <c r="F516" s="71"/>
      <c r="G516" s="70"/>
    </row>
    <row r="517" spans="5:7">
      <c r="E517" s="70"/>
      <c r="F517" s="71"/>
      <c r="G517" s="70"/>
    </row>
    <row r="518" spans="5:7">
      <c r="E518" s="70"/>
      <c r="F518" s="71"/>
      <c r="G518" s="70"/>
    </row>
    <row r="519" spans="5:7">
      <c r="E519" s="70"/>
      <c r="F519" s="71"/>
      <c r="G519" s="70"/>
    </row>
    <row r="520" spans="5:7">
      <c r="E520" s="70"/>
      <c r="F520" s="71"/>
      <c r="G520" s="70"/>
    </row>
    <row r="521" spans="5:7">
      <c r="E521" s="70"/>
      <c r="F521" s="71"/>
      <c r="G521" s="70"/>
    </row>
    <row r="522" spans="5:7">
      <c r="E522" s="70"/>
      <c r="F522" s="71"/>
      <c r="G522" s="70"/>
    </row>
    <row r="523" spans="5:7">
      <c r="E523" s="70"/>
      <c r="F523" s="71"/>
      <c r="G523" s="70"/>
    </row>
    <row r="524" spans="5:7">
      <c r="E524" s="70"/>
      <c r="F524" s="71"/>
      <c r="G524" s="70"/>
    </row>
    <row r="525" spans="5:7">
      <c r="E525" s="70"/>
      <c r="F525" s="71"/>
      <c r="G525" s="70"/>
    </row>
    <row r="526" spans="5:7">
      <c r="E526" s="70"/>
      <c r="F526" s="71"/>
      <c r="G526" s="70"/>
    </row>
    <row r="527" spans="5:7">
      <c r="E527" s="70"/>
      <c r="F527" s="71"/>
      <c r="G527" s="70"/>
    </row>
    <row r="528" spans="5:7">
      <c r="E528" s="70"/>
      <c r="F528" s="71"/>
      <c r="G528" s="70"/>
    </row>
    <row r="529" spans="5:7">
      <c r="E529" s="70"/>
      <c r="F529" s="70"/>
      <c r="G529" s="70"/>
    </row>
    <row r="530" spans="5:7">
      <c r="E530" s="70"/>
      <c r="F530" s="70"/>
      <c r="G530" s="70"/>
    </row>
    <row r="531" spans="5:7">
      <c r="E531" s="70"/>
      <c r="F531" s="70"/>
      <c r="G531" s="70"/>
    </row>
    <row r="532" spans="5:7">
      <c r="E532" s="70"/>
      <c r="F532" s="70"/>
      <c r="G532" s="70"/>
    </row>
    <row r="533" spans="5:7">
      <c r="E533" s="70"/>
      <c r="F533" s="70"/>
      <c r="G533" s="70"/>
    </row>
    <row r="534" spans="5:7">
      <c r="E534" s="70"/>
      <c r="F534" s="70"/>
      <c r="G534" s="70"/>
    </row>
    <row r="535" spans="5:7">
      <c r="E535" s="70"/>
      <c r="F535" s="70"/>
      <c r="G535" s="70"/>
    </row>
    <row r="536" spans="5:7">
      <c r="E536" s="70"/>
      <c r="F536" s="70"/>
      <c r="G536" s="70"/>
    </row>
    <row r="537" spans="5:7">
      <c r="E537" s="70"/>
      <c r="F537" s="70"/>
      <c r="G537" s="70"/>
    </row>
    <row r="538" spans="5:7">
      <c r="E538" s="70"/>
      <c r="F538" s="70"/>
      <c r="G538" s="70"/>
    </row>
    <row r="539" spans="5:7">
      <c r="E539" s="70"/>
      <c r="F539" s="70"/>
      <c r="G539" s="70"/>
    </row>
    <row r="540" spans="5:7">
      <c r="E540" s="70"/>
      <c r="F540" s="70"/>
      <c r="G540" s="70"/>
    </row>
    <row r="541" spans="5:7">
      <c r="E541" s="70"/>
      <c r="F541" s="70"/>
      <c r="G541" s="70"/>
    </row>
    <row r="542" spans="5:7">
      <c r="E542" s="70"/>
      <c r="F542" s="70"/>
      <c r="G542" s="70"/>
    </row>
    <row r="543" spans="5:7">
      <c r="E543" s="70"/>
      <c r="F543" s="70"/>
      <c r="G543" s="70"/>
    </row>
    <row r="544" spans="5:7">
      <c r="E544" s="70"/>
      <c r="F544" s="70"/>
      <c r="G544" s="70"/>
    </row>
    <row r="545" spans="5:7">
      <c r="E545" s="70"/>
      <c r="F545" s="70"/>
      <c r="G545" s="70"/>
    </row>
    <row r="546" spans="5:7">
      <c r="E546" s="70"/>
      <c r="F546" s="70"/>
      <c r="G546" s="70"/>
    </row>
    <row r="547" spans="5:7">
      <c r="E547" s="70"/>
      <c r="F547" s="70"/>
      <c r="G547" s="70"/>
    </row>
    <row r="548" spans="5:7">
      <c r="E548" s="70"/>
      <c r="F548" s="70"/>
      <c r="G548" s="70"/>
    </row>
    <row r="549" spans="5:7">
      <c r="E549" s="70"/>
      <c r="F549" s="70"/>
      <c r="G549" s="70"/>
    </row>
    <row r="550" spans="5:7">
      <c r="E550" s="70"/>
      <c r="F550" s="70"/>
      <c r="G550" s="70"/>
    </row>
    <row r="551" spans="5:7">
      <c r="E551" s="70"/>
      <c r="F551" s="70"/>
      <c r="G551" s="70"/>
    </row>
    <row r="552" spans="5:7">
      <c r="E552" s="70"/>
      <c r="F552" s="70"/>
      <c r="G552" s="70"/>
    </row>
    <row r="553" spans="5:7">
      <c r="E553" s="70"/>
      <c r="F553" s="70"/>
      <c r="G553" s="70"/>
    </row>
    <row r="554" spans="5:7">
      <c r="E554" s="70"/>
      <c r="F554" s="70"/>
      <c r="G554" s="70"/>
    </row>
    <row r="555" spans="5:7">
      <c r="E555" s="70"/>
      <c r="F555" s="70"/>
      <c r="G555" s="70"/>
    </row>
    <row r="556" spans="5:7">
      <c r="E556" s="70"/>
      <c r="F556" s="70"/>
      <c r="G556" s="70"/>
    </row>
    <row r="557" spans="5:7">
      <c r="E557" s="70"/>
      <c r="F557" s="70"/>
      <c r="G557" s="70"/>
    </row>
    <row r="558" spans="5:7">
      <c r="E558" s="70"/>
      <c r="F558" s="70"/>
      <c r="G558" s="70"/>
    </row>
    <row r="559" spans="5:7">
      <c r="E559" s="70"/>
      <c r="F559" s="70"/>
      <c r="G559" s="70"/>
    </row>
    <row r="560" spans="5:7">
      <c r="E560" s="70"/>
      <c r="F560" s="70"/>
      <c r="G560" s="70"/>
    </row>
    <row r="561" spans="5:7">
      <c r="E561" s="70"/>
      <c r="F561" s="70"/>
      <c r="G561" s="70"/>
    </row>
    <row r="562" spans="5:7">
      <c r="E562" s="70"/>
      <c r="F562" s="70"/>
      <c r="G562" s="70"/>
    </row>
    <row r="563" spans="5:7">
      <c r="E563" s="70"/>
      <c r="F563" s="70"/>
      <c r="G563" s="70"/>
    </row>
    <row r="564" spans="5:7">
      <c r="E564" s="70"/>
      <c r="F564" s="70"/>
      <c r="G564" s="70"/>
    </row>
    <row r="565" spans="5:7">
      <c r="E565" s="70"/>
      <c r="F565" s="70"/>
      <c r="G565" s="70"/>
    </row>
    <row r="566" spans="5:7">
      <c r="E566" s="70"/>
      <c r="F566" s="70"/>
      <c r="G566" s="70"/>
    </row>
    <row r="567" spans="5:7">
      <c r="E567" s="70"/>
      <c r="F567" s="70"/>
      <c r="G567" s="70"/>
    </row>
    <row r="568" spans="5:7">
      <c r="E568" s="70"/>
      <c r="F568" s="70"/>
      <c r="G568" s="70"/>
    </row>
    <row r="569" spans="5:7">
      <c r="E569" s="70"/>
      <c r="F569" s="70"/>
      <c r="G569" s="70"/>
    </row>
    <row r="570" spans="5:7">
      <c r="E570" s="70"/>
      <c r="F570" s="70"/>
      <c r="G570" s="70"/>
    </row>
    <row r="571" spans="5:7">
      <c r="E571" s="70"/>
      <c r="F571" s="70"/>
      <c r="G571" s="70"/>
    </row>
    <row r="572" spans="5:7">
      <c r="E572" s="70"/>
      <c r="F572" s="70"/>
      <c r="G572" s="70"/>
    </row>
    <row r="573" spans="5:7">
      <c r="E573" s="70"/>
      <c r="F573" s="70"/>
      <c r="G573" s="70"/>
    </row>
    <row r="574" spans="5:7">
      <c r="E574" s="70"/>
      <c r="F574" s="70"/>
      <c r="G574" s="70"/>
    </row>
    <row r="575" spans="5:7">
      <c r="E575" s="70"/>
      <c r="F575" s="70"/>
      <c r="G575" s="70"/>
    </row>
    <row r="576" spans="5:7">
      <c r="E576" s="70"/>
      <c r="F576" s="70"/>
      <c r="G576" s="70"/>
    </row>
    <row r="577" spans="5:7">
      <c r="E577" s="70"/>
      <c r="F577" s="70"/>
      <c r="G577" s="70"/>
    </row>
    <row r="578" spans="5:7">
      <c r="E578" s="70"/>
      <c r="F578" s="70"/>
      <c r="G578" s="70"/>
    </row>
    <row r="579" spans="5:7">
      <c r="E579" s="70"/>
      <c r="F579" s="70"/>
      <c r="G579" s="70"/>
    </row>
    <row r="580" spans="5:7">
      <c r="E580" s="70"/>
      <c r="F580" s="70"/>
      <c r="G580" s="70"/>
    </row>
    <row r="581" spans="5:7">
      <c r="E581" s="70"/>
      <c r="F581" s="70"/>
      <c r="G581" s="70"/>
    </row>
    <row r="582" spans="5:7">
      <c r="E582" s="70"/>
      <c r="F582" s="70"/>
      <c r="G582" s="70"/>
    </row>
    <row r="583" spans="5:7">
      <c r="E583" s="70"/>
      <c r="F583" s="70"/>
      <c r="G583" s="70"/>
    </row>
    <row r="584" spans="5:7">
      <c r="E584" s="70"/>
      <c r="F584" s="70"/>
      <c r="G584" s="70"/>
    </row>
    <row r="585" spans="5:7">
      <c r="E585" s="70"/>
      <c r="F585" s="70"/>
      <c r="G585" s="70"/>
    </row>
    <row r="586" spans="5:7">
      <c r="E586" s="70"/>
      <c r="F586" s="70"/>
      <c r="G586" s="70"/>
    </row>
    <row r="587" spans="5:7">
      <c r="E587" s="70"/>
      <c r="F587" s="70"/>
      <c r="G587" s="70"/>
    </row>
    <row r="588" spans="5:7">
      <c r="E588" s="70"/>
      <c r="F588" s="70"/>
      <c r="G588" s="70"/>
    </row>
    <row r="589" spans="5:7">
      <c r="E589" s="70"/>
      <c r="F589" s="70"/>
      <c r="G589" s="70"/>
    </row>
    <row r="590" spans="5:7">
      <c r="E590" s="70"/>
      <c r="F590" s="70"/>
      <c r="G590" s="70"/>
    </row>
    <row r="591" spans="5:7">
      <c r="E591" s="70"/>
      <c r="F591" s="70"/>
      <c r="G591" s="70"/>
    </row>
    <row r="592" spans="5:7">
      <c r="E592" s="70"/>
      <c r="F592" s="70"/>
      <c r="G592" s="70"/>
    </row>
    <row r="593" spans="5:7">
      <c r="E593" s="70"/>
      <c r="F593" s="70"/>
      <c r="G593" s="70"/>
    </row>
    <row r="594" spans="5:7">
      <c r="E594" s="70"/>
      <c r="F594" s="70"/>
      <c r="G594" s="70"/>
    </row>
    <row r="595" spans="5:7">
      <c r="E595" s="70"/>
      <c r="F595" s="70"/>
      <c r="G595" s="70"/>
    </row>
    <row r="596" spans="5:7">
      <c r="E596" s="70"/>
      <c r="F596" s="70"/>
      <c r="G596" s="70"/>
    </row>
    <row r="597" spans="5:7">
      <c r="E597" s="70"/>
      <c r="F597" s="70"/>
      <c r="G597" s="70"/>
    </row>
    <row r="598" spans="5:7">
      <c r="E598" s="70"/>
      <c r="F598" s="70"/>
      <c r="G598" s="70"/>
    </row>
    <row r="599" spans="5:7">
      <c r="E599" s="70"/>
      <c r="F599" s="70"/>
      <c r="G599" s="70"/>
    </row>
    <row r="600" spans="5:7">
      <c r="E600" s="70"/>
      <c r="F600" s="70"/>
      <c r="G600" s="70"/>
    </row>
    <row r="601" spans="5:7">
      <c r="E601" s="70"/>
      <c r="F601" s="70"/>
      <c r="G601" s="70"/>
    </row>
    <row r="602" spans="5:7">
      <c r="E602" s="70"/>
      <c r="F602" s="70"/>
      <c r="G602" s="70"/>
    </row>
    <row r="603" spans="5:7">
      <c r="E603" s="70"/>
      <c r="F603" s="70"/>
      <c r="G603" s="70"/>
    </row>
    <row r="604" spans="5:7">
      <c r="E604" s="70"/>
      <c r="F604" s="70"/>
      <c r="G604" s="70"/>
    </row>
    <row r="605" spans="5:7">
      <c r="E605" s="70"/>
      <c r="F605" s="70"/>
      <c r="G605" s="70"/>
    </row>
    <row r="606" spans="5:7">
      <c r="E606" s="70"/>
      <c r="F606" s="70"/>
      <c r="G606" s="70"/>
    </row>
    <row r="607" spans="5:7">
      <c r="E607" s="70"/>
      <c r="F607" s="70"/>
      <c r="G607" s="70"/>
    </row>
    <row r="608" spans="5:7">
      <c r="E608" s="70"/>
      <c r="F608" s="70"/>
      <c r="G608" s="70"/>
    </row>
    <row r="609" spans="5:7">
      <c r="E609" s="70"/>
      <c r="F609" s="70"/>
      <c r="G609" s="70"/>
    </row>
    <row r="610" spans="5:7">
      <c r="E610" s="70"/>
      <c r="F610" s="70"/>
      <c r="G610" s="70"/>
    </row>
    <row r="611" spans="5:7">
      <c r="E611" s="70"/>
      <c r="F611" s="70"/>
      <c r="G611" s="70"/>
    </row>
    <row r="612" spans="5:7">
      <c r="E612" s="70"/>
      <c r="F612" s="70"/>
      <c r="G612" s="70"/>
    </row>
    <row r="613" spans="5:7">
      <c r="E613" s="70"/>
      <c r="F613" s="70"/>
      <c r="G613" s="70"/>
    </row>
    <row r="614" spans="5:7">
      <c r="E614" s="70"/>
      <c r="F614" s="70"/>
      <c r="G614" s="70"/>
    </row>
    <row r="615" spans="5:7">
      <c r="E615" s="70"/>
      <c r="F615" s="70"/>
      <c r="G615" s="70"/>
    </row>
    <row r="616" spans="5:7">
      <c r="E616" s="70"/>
      <c r="F616" s="70"/>
      <c r="G616" s="70"/>
    </row>
    <row r="617" spans="5:7">
      <c r="E617" s="70"/>
      <c r="F617" s="70"/>
      <c r="G617" s="70"/>
    </row>
    <row r="618" spans="5:7">
      <c r="E618" s="70"/>
      <c r="F618" s="70"/>
      <c r="G618" s="70"/>
    </row>
    <row r="619" spans="5:7">
      <c r="E619" s="70"/>
      <c r="F619" s="70"/>
      <c r="G619" s="70"/>
    </row>
    <row r="620" spans="5:7">
      <c r="E620" s="70"/>
      <c r="F620" s="70"/>
      <c r="G620" s="70"/>
    </row>
    <row r="621" spans="5:7">
      <c r="E621" s="70"/>
      <c r="F621" s="70"/>
      <c r="G621" s="70"/>
    </row>
    <row r="622" spans="5:7">
      <c r="E622" s="70"/>
      <c r="F622" s="70"/>
      <c r="G622" s="70"/>
    </row>
    <row r="623" spans="5:7">
      <c r="E623" s="70"/>
      <c r="F623" s="70"/>
      <c r="G623" s="70"/>
    </row>
    <row r="624" spans="5:7">
      <c r="E624" s="70"/>
      <c r="F624" s="70"/>
      <c r="G624" s="70"/>
    </row>
    <row r="625" spans="5:7">
      <c r="E625" s="70"/>
      <c r="F625" s="70"/>
      <c r="G625" s="70"/>
    </row>
    <row r="626" spans="5:7">
      <c r="E626" s="70"/>
      <c r="F626" s="70"/>
      <c r="G626" s="70"/>
    </row>
    <row r="627" spans="5:7">
      <c r="E627" s="70"/>
      <c r="F627" s="70"/>
      <c r="G627" s="70"/>
    </row>
    <row r="628" spans="5:7">
      <c r="E628" s="70"/>
      <c r="F628" s="70"/>
      <c r="G628" s="70"/>
    </row>
    <row r="629" spans="5:7">
      <c r="E629" s="70"/>
      <c r="F629" s="70"/>
      <c r="G629" s="70"/>
    </row>
    <row r="630" spans="5:7">
      <c r="E630" s="70"/>
      <c r="F630" s="70"/>
      <c r="G630" s="70"/>
    </row>
    <row r="631" spans="5:7">
      <c r="E631" s="70"/>
      <c r="F631" s="70"/>
      <c r="G631" s="70"/>
    </row>
    <row r="632" spans="5:7">
      <c r="E632" s="70"/>
      <c r="F632" s="70"/>
      <c r="G632" s="70"/>
    </row>
    <row r="633" spans="5:7">
      <c r="E633" s="70"/>
      <c r="F633" s="70"/>
      <c r="G633" s="70"/>
    </row>
    <row r="634" spans="5:7">
      <c r="E634" s="70"/>
      <c r="F634" s="70"/>
      <c r="G634" s="70"/>
    </row>
    <row r="635" spans="5:7">
      <c r="E635" s="70"/>
      <c r="F635" s="70"/>
      <c r="G635" s="70"/>
    </row>
    <row r="636" spans="5:7">
      <c r="E636" s="70"/>
      <c r="F636" s="70"/>
      <c r="G636" s="70"/>
    </row>
    <row r="637" spans="5:7">
      <c r="E637" s="70"/>
      <c r="F637" s="70"/>
      <c r="G637" s="70"/>
    </row>
    <row r="638" spans="5:7">
      <c r="E638" s="70"/>
      <c r="F638" s="70"/>
      <c r="G638" s="70"/>
    </row>
    <row r="639" spans="5:7">
      <c r="E639" s="70"/>
      <c r="F639" s="70"/>
      <c r="G639" s="70"/>
    </row>
    <row r="640" spans="5:7">
      <c r="E640" s="70"/>
      <c r="F640" s="70"/>
      <c r="G640" s="70"/>
    </row>
    <row r="641" spans="5:7">
      <c r="E641" s="70"/>
      <c r="F641" s="70"/>
      <c r="G641" s="70"/>
    </row>
    <row r="642" spans="5:7">
      <c r="E642" s="70"/>
      <c r="F642" s="70"/>
      <c r="G642" s="70"/>
    </row>
    <row r="643" spans="5:7">
      <c r="E643" s="70"/>
      <c r="F643" s="70"/>
      <c r="G643" s="70"/>
    </row>
    <row r="644" spans="5:7">
      <c r="E644" s="70"/>
      <c r="F644" s="70"/>
      <c r="G644" s="70"/>
    </row>
    <row r="645" spans="5:7">
      <c r="E645" s="70"/>
      <c r="F645" s="70"/>
      <c r="G645" s="70"/>
    </row>
    <row r="646" spans="5:7">
      <c r="E646" s="70"/>
      <c r="F646" s="70"/>
      <c r="G646" s="70"/>
    </row>
    <row r="647" spans="5:7">
      <c r="E647" s="70"/>
      <c r="F647" s="70"/>
      <c r="G647" s="70"/>
    </row>
    <row r="648" spans="5:7">
      <c r="E648" s="70"/>
      <c r="F648" s="70"/>
      <c r="G648" s="70"/>
    </row>
    <row r="649" spans="5:7">
      <c r="E649" s="70"/>
      <c r="F649" s="70"/>
      <c r="G649" s="70"/>
    </row>
    <row r="650" spans="5:7">
      <c r="E650" s="70"/>
      <c r="F650" s="70"/>
      <c r="G650" s="70"/>
    </row>
    <row r="651" spans="5:7">
      <c r="E651" s="70"/>
      <c r="F651" s="70"/>
      <c r="G651" s="70"/>
    </row>
    <row r="652" spans="5:7">
      <c r="E652" s="70"/>
      <c r="F652" s="70"/>
      <c r="G652" s="70"/>
    </row>
    <row r="653" spans="5:7">
      <c r="E653" s="70"/>
      <c r="F653" s="70"/>
      <c r="G653" s="70"/>
    </row>
    <row r="654" spans="5:7">
      <c r="E654" s="70"/>
      <c r="F654" s="70"/>
      <c r="G654" s="70"/>
    </row>
    <row r="655" spans="5:7">
      <c r="E655" s="70"/>
      <c r="F655" s="70"/>
      <c r="G655" s="70"/>
    </row>
    <row r="656" spans="5:7">
      <c r="E656" s="70"/>
      <c r="F656" s="70"/>
      <c r="G656" s="70"/>
    </row>
    <row r="657" spans="5:7">
      <c r="E657" s="70"/>
      <c r="F657" s="70"/>
      <c r="G657" s="70"/>
    </row>
    <row r="658" spans="5:7">
      <c r="E658" s="70"/>
      <c r="F658" s="70"/>
      <c r="G658" s="70"/>
    </row>
    <row r="659" spans="5:7">
      <c r="E659" s="70"/>
      <c r="F659" s="70"/>
      <c r="G659" s="70"/>
    </row>
    <row r="660" spans="5:7">
      <c r="E660" s="70"/>
      <c r="F660" s="70"/>
      <c r="G660" s="70"/>
    </row>
    <row r="661" spans="5:7">
      <c r="E661" s="70"/>
      <c r="F661" s="70"/>
      <c r="G661" s="70"/>
    </row>
    <row r="662" spans="5:7">
      <c r="E662" s="70"/>
      <c r="F662" s="70"/>
      <c r="G662" s="70"/>
    </row>
    <row r="663" spans="5:7">
      <c r="E663" s="70"/>
      <c r="F663" s="70"/>
      <c r="G663" s="70"/>
    </row>
    <row r="664" spans="5:7">
      <c r="E664" s="70"/>
      <c r="F664" s="70"/>
      <c r="G664" s="70"/>
    </row>
    <row r="665" spans="5:7">
      <c r="E665" s="70"/>
      <c r="F665" s="70"/>
      <c r="G665" s="70"/>
    </row>
    <row r="666" spans="5:7">
      <c r="E666" s="70"/>
      <c r="F666" s="70"/>
      <c r="G666" s="70"/>
    </row>
    <row r="667" spans="5:7">
      <c r="E667" s="70"/>
      <c r="F667" s="70"/>
      <c r="G667" s="70"/>
    </row>
    <row r="668" spans="5:7">
      <c r="E668" s="70"/>
      <c r="F668" s="70"/>
      <c r="G668" s="70"/>
    </row>
    <row r="669" spans="5:7">
      <c r="E669" s="70"/>
      <c r="F669" s="70"/>
      <c r="G669" s="70"/>
    </row>
    <row r="670" spans="5:7">
      <c r="E670" s="70"/>
      <c r="F670" s="70"/>
      <c r="G670" s="70"/>
    </row>
    <row r="671" spans="5:7">
      <c r="E671" s="70"/>
      <c r="F671" s="70"/>
      <c r="G671" s="70"/>
    </row>
    <row r="672" spans="5:7">
      <c r="E672" s="70"/>
      <c r="F672" s="70"/>
      <c r="G672" s="70"/>
    </row>
    <row r="673" spans="5:7">
      <c r="E673" s="70"/>
      <c r="F673" s="70"/>
      <c r="G673" s="70"/>
    </row>
    <row r="674" spans="5:7">
      <c r="E674" s="70"/>
      <c r="F674" s="70"/>
      <c r="G674" s="70"/>
    </row>
    <row r="675" spans="5:7">
      <c r="E675" s="70"/>
      <c r="F675" s="70"/>
      <c r="G675" s="70"/>
    </row>
    <row r="676" spans="5:7">
      <c r="E676" s="70"/>
      <c r="F676" s="70"/>
      <c r="G676" s="70"/>
    </row>
    <row r="677" spans="5:7">
      <c r="E677" s="70"/>
      <c r="F677" s="70"/>
      <c r="G677" s="70"/>
    </row>
    <row r="678" spans="5:7">
      <c r="E678" s="70"/>
      <c r="F678" s="70"/>
      <c r="G678" s="70"/>
    </row>
    <row r="679" spans="5:7">
      <c r="E679" s="70"/>
      <c r="F679" s="70"/>
      <c r="G679" s="70"/>
    </row>
    <row r="680" spans="5:7">
      <c r="E680" s="70"/>
      <c r="F680" s="70"/>
      <c r="G680" s="70"/>
    </row>
    <row r="681" spans="5:7">
      <c r="E681" s="70"/>
      <c r="F681" s="70"/>
      <c r="G681" s="70"/>
    </row>
    <row r="682" spans="5:7">
      <c r="E682" s="70"/>
      <c r="F682" s="70"/>
      <c r="G682" s="70"/>
    </row>
    <row r="683" spans="5:7">
      <c r="E683" s="70"/>
      <c r="F683" s="70"/>
      <c r="G683" s="70"/>
    </row>
    <row r="684" spans="5:7">
      <c r="E684" s="70"/>
      <c r="F684" s="70"/>
      <c r="G684" s="70"/>
    </row>
    <row r="685" spans="5:7">
      <c r="E685" s="70"/>
      <c r="F685" s="70"/>
      <c r="G685" s="70"/>
    </row>
    <row r="686" spans="5:7">
      <c r="E686" s="70"/>
      <c r="F686" s="70"/>
      <c r="G686" s="70"/>
    </row>
    <row r="687" spans="5:7">
      <c r="E687" s="70"/>
      <c r="F687" s="70"/>
      <c r="G687" s="70"/>
    </row>
    <row r="688" spans="5:7">
      <c r="E688" s="70"/>
      <c r="F688" s="70"/>
      <c r="G688" s="70"/>
    </row>
    <row r="689" spans="5:7">
      <c r="E689" s="70"/>
      <c r="F689" s="70"/>
      <c r="G689" s="70"/>
    </row>
    <row r="690" spans="5:7">
      <c r="E690" s="70"/>
      <c r="F690" s="70"/>
      <c r="G690" s="70"/>
    </row>
    <row r="691" spans="5:7">
      <c r="E691" s="70"/>
      <c r="F691" s="70"/>
      <c r="G691" s="70"/>
    </row>
    <row r="692" spans="5:7">
      <c r="E692" s="70"/>
      <c r="F692" s="70"/>
      <c r="G692" s="70"/>
    </row>
    <row r="693" spans="5:7">
      <c r="E693" s="70"/>
      <c r="F693" s="70"/>
      <c r="G693" s="70"/>
    </row>
    <row r="694" spans="5:7">
      <c r="E694" s="70"/>
      <c r="F694" s="70"/>
      <c r="G694" s="70"/>
    </row>
    <row r="695" spans="5:7">
      <c r="E695" s="70"/>
      <c r="F695" s="70"/>
      <c r="G695" s="70"/>
    </row>
    <row r="696" spans="5:7">
      <c r="E696" s="70"/>
      <c r="F696" s="70"/>
      <c r="G696" s="70"/>
    </row>
    <row r="697" spans="5:7">
      <c r="E697" s="70"/>
      <c r="F697" s="70"/>
      <c r="G697" s="70"/>
    </row>
    <row r="698" spans="5:7">
      <c r="E698" s="70"/>
      <c r="F698" s="70"/>
      <c r="G698" s="70"/>
    </row>
    <row r="699" spans="5:7">
      <c r="E699" s="70"/>
      <c r="F699" s="70"/>
      <c r="G699" s="70"/>
    </row>
    <row r="700" spans="5:7">
      <c r="E700" s="70"/>
      <c r="F700" s="70"/>
      <c r="G700" s="70"/>
    </row>
    <row r="701" spans="5:7">
      <c r="E701" s="70"/>
      <c r="F701" s="70"/>
      <c r="G701" s="70"/>
    </row>
    <row r="702" spans="5:7">
      <c r="E702" s="70"/>
      <c r="F702" s="70"/>
      <c r="G702" s="70"/>
    </row>
    <row r="703" spans="5:7">
      <c r="E703" s="70"/>
      <c r="F703" s="70"/>
      <c r="G703" s="70"/>
    </row>
    <row r="704" spans="5:7">
      <c r="E704" s="70"/>
      <c r="F704" s="70"/>
      <c r="G704" s="70"/>
    </row>
    <row r="705" spans="5:7">
      <c r="E705" s="70"/>
      <c r="F705" s="70"/>
      <c r="G705" s="70"/>
    </row>
    <row r="706" spans="5:7">
      <c r="E706" s="70"/>
      <c r="F706" s="70"/>
      <c r="G706" s="70"/>
    </row>
    <row r="707" spans="5:7">
      <c r="E707" s="70"/>
      <c r="F707" s="70"/>
      <c r="G707" s="70"/>
    </row>
    <row r="708" spans="5:7">
      <c r="E708" s="70"/>
      <c r="F708" s="70"/>
      <c r="G708" s="70"/>
    </row>
    <row r="709" spans="5:7">
      <c r="E709" s="70"/>
      <c r="F709" s="70"/>
      <c r="G709" s="70"/>
    </row>
    <row r="710" spans="5:7">
      <c r="E710" s="70"/>
      <c r="F710" s="70"/>
      <c r="G710" s="70"/>
    </row>
    <row r="711" spans="5:7">
      <c r="E711" s="70"/>
      <c r="F711" s="70"/>
      <c r="G711" s="70"/>
    </row>
    <row r="712" spans="5:7">
      <c r="E712" s="70"/>
      <c r="F712" s="70"/>
      <c r="G712" s="70"/>
    </row>
    <row r="713" spans="5:7">
      <c r="E713" s="70"/>
      <c r="F713" s="70"/>
      <c r="G713" s="70"/>
    </row>
    <row r="714" spans="5:7">
      <c r="E714" s="70"/>
      <c r="F714" s="70"/>
      <c r="G714" s="70"/>
    </row>
    <row r="715" spans="5:7">
      <c r="E715" s="70"/>
      <c r="F715" s="70"/>
      <c r="G715" s="70"/>
    </row>
    <row r="716" spans="5:7">
      <c r="E716" s="70"/>
      <c r="F716" s="70"/>
      <c r="G716" s="70"/>
    </row>
    <row r="717" spans="5:7">
      <c r="E717" s="70"/>
      <c r="F717" s="70"/>
      <c r="G717" s="70"/>
    </row>
    <row r="718" spans="5:7">
      <c r="E718" s="70"/>
      <c r="F718" s="70"/>
      <c r="G718" s="70"/>
    </row>
    <row r="719" spans="5:7">
      <c r="E719" s="70"/>
      <c r="F719" s="70"/>
      <c r="G719" s="70"/>
    </row>
    <row r="720" spans="5:7">
      <c r="E720" s="70"/>
      <c r="F720" s="70"/>
      <c r="G720" s="70"/>
    </row>
    <row r="721" spans="5:7">
      <c r="E721" s="70"/>
      <c r="F721" s="70"/>
      <c r="G721" s="70"/>
    </row>
    <row r="722" spans="5:7">
      <c r="E722" s="70"/>
      <c r="F722" s="70"/>
      <c r="G722" s="70"/>
    </row>
    <row r="723" spans="5:7">
      <c r="E723" s="70"/>
      <c r="F723" s="70"/>
      <c r="G723" s="70"/>
    </row>
    <row r="724" spans="5:7">
      <c r="E724" s="70"/>
      <c r="F724" s="70"/>
      <c r="G724" s="70"/>
    </row>
    <row r="725" spans="5:7">
      <c r="E725" s="70"/>
      <c r="F725" s="70"/>
      <c r="G725" s="70"/>
    </row>
    <row r="726" spans="5:7">
      <c r="E726" s="70"/>
      <c r="F726" s="70"/>
      <c r="G726" s="70"/>
    </row>
    <row r="727" spans="5:7">
      <c r="E727" s="70"/>
      <c r="F727" s="70"/>
      <c r="G727" s="70"/>
    </row>
    <row r="728" spans="5:7">
      <c r="E728" s="70"/>
      <c r="F728" s="70"/>
      <c r="G728" s="70"/>
    </row>
    <row r="729" spans="5:7">
      <c r="E729" s="70"/>
      <c r="F729" s="70"/>
      <c r="G729" s="70"/>
    </row>
    <row r="730" spans="5:7">
      <c r="E730" s="70"/>
      <c r="F730" s="70"/>
      <c r="G730" s="70"/>
    </row>
    <row r="731" spans="5:7">
      <c r="E731" s="70"/>
      <c r="F731" s="70"/>
      <c r="G731" s="70"/>
    </row>
    <row r="732" spans="5:7">
      <c r="E732" s="70"/>
      <c r="F732" s="70"/>
      <c r="G732" s="70"/>
    </row>
    <row r="733" spans="5:7">
      <c r="E733" s="70"/>
      <c r="F733" s="70"/>
      <c r="G733" s="70"/>
    </row>
    <row r="734" spans="5:7">
      <c r="E734" s="70"/>
      <c r="F734" s="70"/>
      <c r="G734" s="70"/>
    </row>
    <row r="735" spans="5:7">
      <c r="E735" s="70"/>
      <c r="F735" s="70"/>
      <c r="G735" s="70"/>
    </row>
    <row r="736" spans="5:7">
      <c r="E736" s="70"/>
      <c r="F736" s="70"/>
      <c r="G736" s="70"/>
    </row>
    <row r="737" spans="5:7">
      <c r="E737" s="70"/>
      <c r="F737" s="70"/>
      <c r="G737" s="70"/>
    </row>
    <row r="738" spans="5:7">
      <c r="E738" s="70"/>
      <c r="F738" s="70"/>
      <c r="G738" s="70"/>
    </row>
    <row r="739" spans="5:7">
      <c r="E739" s="70"/>
      <c r="F739" s="70"/>
      <c r="G739" s="70"/>
    </row>
    <row r="740" spans="5:7">
      <c r="E740" s="70"/>
      <c r="F740" s="70"/>
      <c r="G740" s="70"/>
    </row>
    <row r="741" spans="5:7">
      <c r="E741" s="70"/>
      <c r="F741" s="70"/>
      <c r="G741" s="70"/>
    </row>
    <row r="742" spans="5:7">
      <c r="E742" s="70"/>
      <c r="F742" s="70"/>
      <c r="G742" s="70"/>
    </row>
    <row r="743" spans="5:7">
      <c r="E743" s="70"/>
      <c r="F743" s="70"/>
      <c r="G743" s="70"/>
    </row>
    <row r="744" spans="5:7">
      <c r="E744" s="70"/>
      <c r="F744" s="70"/>
      <c r="G744" s="70"/>
    </row>
    <row r="745" spans="5:7">
      <c r="E745" s="70"/>
      <c r="F745" s="70"/>
      <c r="G745" s="70"/>
    </row>
    <row r="746" spans="5:7">
      <c r="E746" s="70"/>
      <c r="F746" s="70"/>
      <c r="G746" s="70"/>
    </row>
    <row r="747" spans="5:7">
      <c r="E747" s="70"/>
      <c r="F747" s="70"/>
      <c r="G747" s="70"/>
    </row>
    <row r="748" spans="5:7">
      <c r="E748" s="70"/>
      <c r="F748" s="70"/>
      <c r="G748" s="70"/>
    </row>
    <row r="749" spans="5:7">
      <c r="E749" s="70"/>
      <c r="F749" s="70"/>
      <c r="G749" s="70"/>
    </row>
    <row r="750" spans="5:7">
      <c r="E750" s="70"/>
      <c r="F750" s="70"/>
      <c r="G750" s="70"/>
    </row>
    <row r="751" spans="5:7">
      <c r="E751" s="70"/>
      <c r="F751" s="70"/>
      <c r="G751" s="70"/>
    </row>
    <row r="752" spans="5:7">
      <c r="E752" s="70"/>
      <c r="F752" s="70"/>
      <c r="G752" s="70"/>
    </row>
    <row r="753" spans="5:7">
      <c r="E753" s="70"/>
      <c r="F753" s="70"/>
      <c r="G753" s="70"/>
    </row>
    <row r="754" spans="5:7">
      <c r="E754" s="70"/>
      <c r="F754" s="70"/>
      <c r="G754" s="70"/>
    </row>
    <row r="755" spans="5:7">
      <c r="E755" s="70"/>
      <c r="F755" s="70"/>
      <c r="G755" s="70"/>
    </row>
    <row r="756" spans="5:7">
      <c r="E756" s="70"/>
      <c r="F756" s="70"/>
      <c r="G756" s="70"/>
    </row>
    <row r="757" spans="5:7">
      <c r="E757" s="70"/>
      <c r="F757" s="70"/>
      <c r="G757" s="70"/>
    </row>
    <row r="758" spans="5:7">
      <c r="E758" s="70"/>
      <c r="F758" s="70"/>
      <c r="G758" s="70"/>
    </row>
    <row r="759" spans="5:7">
      <c r="E759" s="70"/>
      <c r="F759" s="70"/>
      <c r="G759" s="70"/>
    </row>
    <row r="760" spans="5:7">
      <c r="E760" s="70"/>
      <c r="F760" s="70"/>
      <c r="G760" s="70"/>
    </row>
    <row r="761" spans="5:7">
      <c r="E761" s="70"/>
      <c r="F761" s="70"/>
      <c r="G761" s="70"/>
    </row>
    <row r="762" spans="5:7">
      <c r="E762" s="70"/>
      <c r="F762" s="70"/>
      <c r="G762" s="70"/>
    </row>
    <row r="763" spans="5:7">
      <c r="E763" s="70"/>
      <c r="F763" s="70"/>
      <c r="G763" s="70"/>
    </row>
    <row r="764" spans="5:7">
      <c r="E764" s="70"/>
      <c r="F764" s="70"/>
      <c r="G764" s="70"/>
    </row>
    <row r="765" spans="5:7">
      <c r="E765" s="70"/>
      <c r="F765" s="70"/>
      <c r="G765" s="70"/>
    </row>
    <row r="766" spans="5:7">
      <c r="E766" s="70"/>
      <c r="F766" s="70"/>
      <c r="G766" s="70"/>
    </row>
    <row r="767" spans="5:7">
      <c r="E767" s="70"/>
      <c r="F767" s="70"/>
      <c r="G767" s="70"/>
    </row>
    <row r="768" spans="5:7">
      <c r="E768" s="70"/>
      <c r="F768" s="70"/>
      <c r="G768" s="70"/>
    </row>
    <row r="769" spans="5:7">
      <c r="E769" s="70"/>
      <c r="F769" s="70"/>
      <c r="G769" s="70"/>
    </row>
    <row r="770" spans="5:7">
      <c r="E770" s="70"/>
      <c r="F770" s="70"/>
      <c r="G770" s="70"/>
    </row>
    <row r="771" spans="5:7">
      <c r="E771" s="70"/>
      <c r="F771" s="70"/>
      <c r="G771" s="70"/>
    </row>
    <row r="772" spans="5:7">
      <c r="E772" s="70"/>
      <c r="F772" s="70"/>
      <c r="G772" s="70"/>
    </row>
    <row r="773" spans="5:7">
      <c r="E773" s="70"/>
      <c r="F773" s="70"/>
      <c r="G773" s="70"/>
    </row>
    <row r="774" spans="5:7">
      <c r="E774" s="70"/>
      <c r="F774" s="70"/>
      <c r="G774" s="70"/>
    </row>
    <row r="775" spans="5:7">
      <c r="E775" s="70"/>
      <c r="F775" s="70"/>
      <c r="G775" s="70"/>
    </row>
    <row r="776" spans="5:7">
      <c r="E776" s="70"/>
      <c r="F776" s="70"/>
      <c r="G776" s="70"/>
    </row>
    <row r="777" spans="5:7">
      <c r="E777" s="70"/>
      <c r="F777" s="70"/>
      <c r="G777" s="70"/>
    </row>
    <row r="778" spans="5:7">
      <c r="E778" s="70"/>
      <c r="F778" s="70"/>
      <c r="G778" s="70"/>
    </row>
    <row r="779" spans="5:7">
      <c r="E779" s="70"/>
      <c r="F779" s="70"/>
      <c r="G779" s="70"/>
    </row>
    <row r="780" spans="5:7">
      <c r="E780" s="70"/>
      <c r="F780" s="70"/>
      <c r="G780" s="70"/>
    </row>
    <row r="781" spans="5:7">
      <c r="E781" s="70"/>
      <c r="F781" s="70"/>
      <c r="G781" s="70"/>
    </row>
    <row r="782" spans="5:7">
      <c r="E782" s="70"/>
      <c r="F782" s="70"/>
      <c r="G782" s="70"/>
    </row>
    <row r="783" spans="5:7">
      <c r="E783" s="70"/>
      <c r="F783" s="70"/>
      <c r="G783" s="70"/>
    </row>
    <row r="784" spans="5:7">
      <c r="E784" s="70"/>
      <c r="F784" s="70"/>
      <c r="G784" s="70"/>
    </row>
    <row r="785" spans="5:7">
      <c r="E785" s="70"/>
      <c r="F785" s="70"/>
      <c r="G785" s="70"/>
    </row>
    <row r="786" spans="5:7">
      <c r="E786" s="70"/>
      <c r="F786" s="70"/>
      <c r="G786" s="70"/>
    </row>
    <row r="787" spans="5:7">
      <c r="E787" s="70"/>
      <c r="F787" s="70"/>
      <c r="G787" s="70"/>
    </row>
    <row r="788" spans="5:7">
      <c r="E788" s="70"/>
      <c r="F788" s="70"/>
      <c r="G788" s="70"/>
    </row>
    <row r="789" spans="5:7">
      <c r="E789" s="70"/>
      <c r="F789" s="70"/>
      <c r="G789" s="70"/>
    </row>
    <row r="790" spans="5:7">
      <c r="E790" s="70"/>
      <c r="F790" s="70"/>
      <c r="G790" s="70"/>
    </row>
    <row r="791" spans="5:7">
      <c r="E791" s="70"/>
      <c r="F791" s="70"/>
      <c r="G791" s="70"/>
    </row>
    <row r="792" spans="5:7">
      <c r="E792" s="70"/>
      <c r="F792" s="70"/>
      <c r="G792" s="70"/>
    </row>
    <row r="793" spans="5:7">
      <c r="E793" s="70"/>
      <c r="F793" s="70"/>
      <c r="G793" s="70"/>
    </row>
    <row r="794" spans="5:7">
      <c r="E794" s="70"/>
      <c r="F794" s="70"/>
      <c r="G794" s="70"/>
    </row>
    <row r="795" spans="5:7">
      <c r="E795" s="70"/>
      <c r="F795" s="70"/>
      <c r="G795" s="70"/>
    </row>
    <row r="796" spans="5:7">
      <c r="E796" s="70"/>
      <c r="F796" s="70"/>
      <c r="G796" s="70"/>
    </row>
    <row r="797" spans="5:7">
      <c r="E797" s="70"/>
      <c r="F797" s="70"/>
      <c r="G797" s="70"/>
    </row>
    <row r="798" spans="5:7">
      <c r="E798" s="70"/>
      <c r="F798" s="70"/>
      <c r="G798" s="70"/>
    </row>
    <row r="799" spans="5:7">
      <c r="E799" s="70"/>
      <c r="F799" s="70"/>
      <c r="G799" s="70"/>
    </row>
    <row r="800" spans="5:7">
      <c r="E800" s="70"/>
      <c r="F800" s="70"/>
      <c r="G800" s="70"/>
    </row>
    <row r="801" spans="5:7">
      <c r="E801" s="70"/>
      <c r="F801" s="70"/>
      <c r="G801" s="70"/>
    </row>
    <row r="802" spans="5:7">
      <c r="E802" s="70"/>
      <c r="F802" s="70"/>
      <c r="G802" s="70"/>
    </row>
    <row r="803" spans="5:7">
      <c r="E803" s="70"/>
      <c r="F803" s="70"/>
      <c r="G803" s="70"/>
    </row>
    <row r="804" spans="5:7">
      <c r="E804" s="70"/>
      <c r="F804" s="70"/>
      <c r="G804" s="70"/>
    </row>
    <row r="805" spans="5:7">
      <c r="E805" s="70"/>
      <c r="F805" s="70"/>
      <c r="G805" s="70"/>
    </row>
    <row r="806" spans="5:7">
      <c r="E806" s="70"/>
      <c r="F806" s="70"/>
      <c r="G806" s="70"/>
    </row>
    <row r="807" spans="5:7">
      <c r="E807" s="70"/>
      <c r="F807" s="70"/>
      <c r="G807" s="70"/>
    </row>
    <row r="808" spans="5:7">
      <c r="E808" s="70"/>
      <c r="F808" s="70"/>
      <c r="G808" s="70"/>
    </row>
    <row r="809" spans="5:7">
      <c r="E809" s="70"/>
      <c r="F809" s="70"/>
      <c r="G809" s="70"/>
    </row>
    <row r="810" spans="5:7">
      <c r="E810" s="70"/>
      <c r="F810" s="70"/>
      <c r="G810" s="70"/>
    </row>
    <row r="811" spans="5:7">
      <c r="E811" s="70"/>
      <c r="F811" s="70"/>
      <c r="G811" s="70"/>
    </row>
    <row r="812" spans="5:7">
      <c r="E812" s="70"/>
      <c r="F812" s="70"/>
      <c r="G812" s="70"/>
    </row>
    <row r="813" spans="5:7">
      <c r="E813" s="70"/>
      <c r="F813" s="70"/>
      <c r="G813" s="70"/>
    </row>
    <row r="814" spans="5:7">
      <c r="E814" s="70"/>
      <c r="F814" s="70"/>
      <c r="G814" s="70"/>
    </row>
    <row r="815" spans="5:7">
      <c r="E815" s="70"/>
      <c r="F815" s="70"/>
      <c r="G815" s="70"/>
    </row>
    <row r="816" spans="5:7">
      <c r="E816" s="70"/>
      <c r="F816" s="70"/>
      <c r="G816" s="70"/>
    </row>
    <row r="817" spans="5:7">
      <c r="E817" s="70"/>
      <c r="F817" s="70"/>
      <c r="G817" s="70"/>
    </row>
    <row r="818" spans="5:7">
      <c r="E818" s="70"/>
      <c r="F818" s="70"/>
      <c r="G818" s="70"/>
    </row>
    <row r="819" spans="5:7">
      <c r="E819" s="70"/>
      <c r="F819" s="70"/>
      <c r="G819" s="70"/>
    </row>
    <row r="820" spans="5:7">
      <c r="E820" s="70"/>
      <c r="F820" s="70"/>
      <c r="G820" s="70"/>
    </row>
    <row r="821" spans="5:7">
      <c r="E821" s="70"/>
      <c r="F821" s="70"/>
      <c r="G821" s="70"/>
    </row>
    <row r="822" spans="5:7">
      <c r="E822" s="70"/>
      <c r="F822" s="70"/>
      <c r="G822" s="70"/>
    </row>
    <row r="823" spans="5:7">
      <c r="E823" s="70"/>
      <c r="F823" s="70"/>
      <c r="G823" s="70"/>
    </row>
    <row r="824" spans="5:7">
      <c r="E824" s="70"/>
      <c r="F824" s="70"/>
      <c r="G824" s="70"/>
    </row>
    <row r="825" spans="5:7">
      <c r="E825" s="70"/>
      <c r="F825" s="70"/>
      <c r="G825" s="70"/>
    </row>
    <row r="826" spans="5:7">
      <c r="E826" s="70"/>
      <c r="F826" s="70"/>
      <c r="G826" s="70"/>
    </row>
    <row r="827" spans="5:7">
      <c r="E827" s="70"/>
      <c r="F827" s="70"/>
      <c r="G827" s="70"/>
    </row>
    <row r="828" spans="5:7">
      <c r="E828" s="70"/>
      <c r="F828" s="70"/>
      <c r="G828" s="70"/>
    </row>
    <row r="829" spans="5:7">
      <c r="E829" s="70"/>
      <c r="F829" s="70"/>
      <c r="G829" s="70"/>
    </row>
    <row r="830" spans="5:7">
      <c r="E830" s="70"/>
      <c r="F830" s="70"/>
      <c r="G830" s="70"/>
    </row>
    <row r="831" spans="5:7">
      <c r="E831" s="70"/>
      <c r="F831" s="70"/>
      <c r="G831" s="70"/>
    </row>
    <row r="832" spans="5:7">
      <c r="E832" s="70"/>
      <c r="F832" s="70"/>
      <c r="G832" s="70"/>
    </row>
    <row r="833" spans="5:7">
      <c r="E833" s="70"/>
      <c r="F833" s="70"/>
      <c r="G833" s="70"/>
    </row>
    <row r="834" spans="5:7">
      <c r="E834" s="70"/>
      <c r="F834" s="70"/>
      <c r="G834" s="70"/>
    </row>
    <row r="835" spans="5:7">
      <c r="E835" s="70"/>
      <c r="F835" s="70"/>
      <c r="G835" s="70"/>
    </row>
    <row r="836" spans="5:7">
      <c r="E836" s="70"/>
      <c r="F836" s="70"/>
      <c r="G836" s="70"/>
    </row>
    <row r="837" spans="5:7">
      <c r="E837" s="70"/>
      <c r="F837" s="70"/>
      <c r="G837" s="70"/>
    </row>
    <row r="838" spans="5:7">
      <c r="E838" s="70"/>
      <c r="F838" s="70"/>
      <c r="G838" s="70"/>
    </row>
    <row r="839" spans="5:7">
      <c r="E839" s="70"/>
      <c r="F839" s="70"/>
      <c r="G839" s="70"/>
    </row>
    <row r="840" spans="5:7">
      <c r="E840" s="70"/>
      <c r="F840" s="70"/>
      <c r="G840" s="70"/>
    </row>
    <row r="841" spans="5:7">
      <c r="E841" s="70"/>
      <c r="F841" s="70"/>
      <c r="G841" s="70"/>
    </row>
    <row r="842" spans="5:7">
      <c r="E842" s="70"/>
      <c r="F842" s="70"/>
      <c r="G842" s="70"/>
    </row>
    <row r="843" spans="5:7">
      <c r="E843" s="70"/>
      <c r="F843" s="70"/>
      <c r="G843" s="70"/>
    </row>
    <row r="844" spans="5:7">
      <c r="E844" s="70"/>
      <c r="F844" s="70"/>
      <c r="G844" s="70"/>
    </row>
    <row r="845" spans="5:7">
      <c r="E845" s="70"/>
      <c r="F845" s="70"/>
      <c r="G845" s="70"/>
    </row>
    <row r="846" spans="5:7">
      <c r="E846" s="70"/>
      <c r="F846" s="70"/>
      <c r="G846" s="70"/>
    </row>
    <row r="847" spans="5:7">
      <c r="E847" s="70"/>
      <c r="F847" s="70"/>
      <c r="G847" s="70"/>
    </row>
    <row r="848" spans="5:7">
      <c r="E848" s="70"/>
      <c r="F848" s="70"/>
      <c r="G848" s="70"/>
    </row>
    <row r="849" spans="5:7">
      <c r="E849" s="70"/>
      <c r="F849" s="70"/>
      <c r="G849" s="70"/>
    </row>
    <row r="850" spans="5:7">
      <c r="E850" s="70"/>
      <c r="F850" s="70"/>
      <c r="G850" s="70"/>
    </row>
    <row r="851" spans="5:7">
      <c r="E851" s="70"/>
      <c r="F851" s="70"/>
      <c r="G851" s="70"/>
    </row>
    <row r="852" spans="5:7">
      <c r="E852" s="70"/>
      <c r="F852" s="70"/>
      <c r="G852" s="70"/>
    </row>
    <row r="853" spans="5:7">
      <c r="E853" s="70"/>
      <c r="F853" s="70"/>
      <c r="G853" s="70"/>
    </row>
    <row r="854" spans="5:7">
      <c r="E854" s="70"/>
      <c r="F854" s="70"/>
      <c r="G854" s="70"/>
    </row>
    <row r="855" spans="5:7">
      <c r="E855" s="70"/>
      <c r="F855" s="70"/>
      <c r="G855" s="70"/>
    </row>
    <row r="856" spans="5:7">
      <c r="E856" s="70"/>
      <c r="F856" s="70"/>
      <c r="G856" s="70"/>
    </row>
    <row r="857" spans="5:7">
      <c r="E857" s="70"/>
      <c r="F857" s="70"/>
      <c r="G857" s="70"/>
    </row>
    <row r="858" spans="5:7">
      <c r="E858" s="70"/>
      <c r="F858" s="70"/>
      <c r="G858" s="70"/>
    </row>
    <row r="859" spans="5:7">
      <c r="E859" s="70"/>
      <c r="F859" s="70"/>
      <c r="G859" s="70"/>
    </row>
    <row r="860" spans="5:7">
      <c r="E860" s="70"/>
      <c r="F860" s="70"/>
      <c r="G860" s="70"/>
    </row>
    <row r="861" spans="5:7">
      <c r="E861" s="70"/>
      <c r="F861" s="70"/>
      <c r="G861" s="70"/>
    </row>
    <row r="862" spans="5:7">
      <c r="E862" s="70"/>
      <c r="F862" s="70"/>
      <c r="G862" s="70"/>
    </row>
    <row r="863" spans="5:7">
      <c r="E863" s="70"/>
      <c r="F863" s="70"/>
      <c r="G863" s="70"/>
    </row>
    <row r="864" spans="5:7">
      <c r="E864" s="70"/>
      <c r="F864" s="70"/>
      <c r="G864" s="70"/>
    </row>
    <row r="865" spans="5:7">
      <c r="E865" s="70"/>
      <c r="F865" s="70"/>
      <c r="G865" s="70"/>
    </row>
    <row r="866" spans="5:7">
      <c r="E866" s="70"/>
      <c r="F866" s="70"/>
      <c r="G866" s="70"/>
    </row>
    <row r="867" spans="5:7">
      <c r="E867" s="70"/>
      <c r="F867" s="70"/>
      <c r="G867" s="70"/>
    </row>
    <row r="868" spans="5:7">
      <c r="E868" s="70"/>
      <c r="F868" s="70"/>
      <c r="G868" s="70"/>
    </row>
    <row r="869" spans="5:7">
      <c r="E869" s="70"/>
      <c r="F869" s="70"/>
      <c r="G869" s="70"/>
    </row>
    <row r="870" spans="5:7">
      <c r="E870" s="70"/>
      <c r="F870" s="70"/>
      <c r="G870" s="70"/>
    </row>
    <row r="871" spans="5:7">
      <c r="E871" s="70"/>
      <c r="F871" s="70"/>
      <c r="G871" s="70"/>
    </row>
    <row r="872" spans="5:7">
      <c r="E872" s="70"/>
      <c r="F872" s="70"/>
      <c r="G872" s="70"/>
    </row>
    <row r="873" spans="5:7">
      <c r="E873" s="70"/>
      <c r="F873" s="70"/>
      <c r="G873" s="70"/>
    </row>
    <row r="874" spans="5:7">
      <c r="E874" s="70"/>
      <c r="F874" s="70"/>
      <c r="G874" s="70"/>
    </row>
    <row r="875" spans="5:7">
      <c r="E875" s="70"/>
      <c r="F875" s="70"/>
      <c r="G875" s="70"/>
    </row>
    <row r="876" spans="5:7">
      <c r="E876" s="70"/>
      <c r="F876" s="70"/>
      <c r="G876" s="70"/>
    </row>
    <row r="877" spans="5:7">
      <c r="E877" s="70"/>
      <c r="F877" s="70"/>
      <c r="G877" s="70"/>
    </row>
    <row r="878" spans="5:7">
      <c r="E878" s="70"/>
      <c r="F878" s="70"/>
      <c r="G878" s="70"/>
    </row>
    <row r="879" spans="5:7">
      <c r="E879" s="70"/>
      <c r="F879" s="70"/>
      <c r="G879" s="70"/>
    </row>
    <row r="880" spans="5:7">
      <c r="E880" s="70"/>
      <c r="F880" s="70"/>
      <c r="G880" s="70"/>
    </row>
    <row r="881" spans="5:7">
      <c r="E881" s="70"/>
      <c r="F881" s="70"/>
      <c r="G881" s="70"/>
    </row>
    <row r="882" spans="5:7">
      <c r="E882" s="70"/>
      <c r="F882" s="70"/>
      <c r="G882" s="70"/>
    </row>
    <row r="883" spans="5:7">
      <c r="E883" s="70"/>
      <c r="F883" s="70"/>
      <c r="G883" s="70"/>
    </row>
    <row r="884" spans="5:7">
      <c r="E884" s="70"/>
      <c r="F884" s="70"/>
      <c r="G884" s="70"/>
    </row>
    <row r="885" spans="5:7">
      <c r="E885" s="70"/>
      <c r="F885" s="70"/>
      <c r="G885" s="70"/>
    </row>
    <row r="886" spans="5:7">
      <c r="E886" s="70"/>
      <c r="F886" s="70"/>
      <c r="G886" s="70"/>
    </row>
    <row r="887" spans="5:7">
      <c r="E887" s="70"/>
      <c r="F887" s="70"/>
      <c r="G887" s="70"/>
    </row>
    <row r="888" spans="5:7">
      <c r="E888" s="70"/>
      <c r="F888" s="70"/>
      <c r="G888" s="70"/>
    </row>
    <row r="889" spans="5:7">
      <c r="E889" s="70"/>
      <c r="F889" s="70"/>
      <c r="G889" s="70"/>
    </row>
    <row r="890" spans="5:7">
      <c r="E890" s="70"/>
      <c r="F890" s="70"/>
      <c r="G890" s="70"/>
    </row>
    <row r="891" spans="5:7">
      <c r="E891" s="70"/>
      <c r="F891" s="70"/>
      <c r="G891" s="70"/>
    </row>
    <row r="892" spans="5:7">
      <c r="E892" s="70"/>
      <c r="F892" s="70"/>
      <c r="G892" s="70"/>
    </row>
    <row r="893" spans="5:7">
      <c r="E893" s="70"/>
      <c r="F893" s="70"/>
      <c r="G893" s="70"/>
    </row>
    <row r="894" spans="5:7">
      <c r="E894" s="70"/>
      <c r="F894" s="70"/>
      <c r="G894" s="70"/>
    </row>
    <row r="895" spans="5:7">
      <c r="E895" s="70"/>
      <c r="F895" s="70"/>
      <c r="G895" s="70"/>
    </row>
    <row r="896" spans="5:7">
      <c r="E896" s="70"/>
      <c r="F896" s="70"/>
      <c r="G896" s="70"/>
    </row>
    <row r="897" spans="5:7">
      <c r="E897" s="70"/>
      <c r="F897" s="70"/>
      <c r="G897" s="70"/>
    </row>
    <row r="898" spans="5:7">
      <c r="E898" s="70"/>
      <c r="F898" s="70"/>
      <c r="G898" s="70"/>
    </row>
    <row r="899" spans="5:7">
      <c r="E899" s="70"/>
      <c r="F899" s="70"/>
      <c r="G899" s="70"/>
    </row>
    <row r="900" spans="5:7">
      <c r="E900" s="70"/>
      <c r="F900" s="70"/>
      <c r="G900" s="70"/>
    </row>
    <row r="901" spans="5:7">
      <c r="E901" s="70"/>
      <c r="F901" s="70"/>
      <c r="G901" s="70"/>
    </row>
    <row r="902" spans="5:7">
      <c r="E902" s="70"/>
      <c r="F902" s="70"/>
      <c r="G902" s="70"/>
    </row>
    <row r="903" spans="5:7">
      <c r="E903" s="70"/>
      <c r="F903" s="70"/>
      <c r="G903" s="70"/>
    </row>
    <row r="904" spans="5:7">
      <c r="E904" s="70"/>
      <c r="F904" s="70"/>
      <c r="G904" s="70"/>
    </row>
    <row r="905" spans="5:7">
      <c r="E905" s="70"/>
      <c r="F905" s="70"/>
      <c r="G905" s="70"/>
    </row>
    <row r="906" spans="5:7">
      <c r="E906" s="70"/>
      <c r="F906" s="70"/>
      <c r="G906" s="70"/>
    </row>
    <row r="907" spans="5:7">
      <c r="E907" s="70"/>
      <c r="F907" s="70"/>
      <c r="G907" s="70"/>
    </row>
    <row r="908" spans="5:7">
      <c r="E908" s="70"/>
      <c r="F908" s="70"/>
      <c r="G908" s="70"/>
    </row>
    <row r="909" spans="5:7">
      <c r="E909" s="70"/>
      <c r="F909" s="70"/>
      <c r="G909" s="70"/>
    </row>
    <row r="910" spans="5:7">
      <c r="E910" s="70"/>
      <c r="F910" s="70"/>
      <c r="G910" s="70"/>
    </row>
    <row r="911" spans="5:7">
      <c r="E911" s="70"/>
      <c r="F911" s="70"/>
      <c r="G911" s="70"/>
    </row>
    <row r="912" spans="5:7">
      <c r="E912" s="70"/>
      <c r="F912" s="70"/>
      <c r="G912" s="70"/>
    </row>
    <row r="913" spans="5:7">
      <c r="E913" s="70"/>
      <c r="F913" s="70"/>
      <c r="G913" s="70"/>
    </row>
    <row r="914" spans="5:7">
      <c r="E914" s="70"/>
      <c r="F914" s="70"/>
      <c r="G914" s="70"/>
    </row>
    <row r="915" spans="5:7">
      <c r="E915" s="70"/>
      <c r="F915" s="70"/>
      <c r="G915" s="70"/>
    </row>
    <row r="916" spans="5:7">
      <c r="E916" s="70"/>
      <c r="F916" s="70"/>
      <c r="G916" s="70"/>
    </row>
    <row r="917" spans="5:7">
      <c r="E917" s="70"/>
      <c r="F917" s="70"/>
      <c r="G917" s="70"/>
    </row>
    <row r="918" spans="5:7">
      <c r="E918" s="70"/>
      <c r="F918" s="70"/>
      <c r="G918" s="70"/>
    </row>
    <row r="919" spans="5:7">
      <c r="E919" s="70"/>
      <c r="F919" s="70"/>
      <c r="G919" s="70"/>
    </row>
    <row r="920" spans="5:7">
      <c r="E920" s="70"/>
      <c r="F920" s="70"/>
      <c r="G920" s="70"/>
    </row>
    <row r="921" spans="5:7">
      <c r="E921" s="70"/>
      <c r="F921" s="70"/>
      <c r="G921" s="70"/>
    </row>
    <row r="922" spans="5:7">
      <c r="E922" s="70"/>
      <c r="F922" s="70"/>
      <c r="G922" s="70"/>
    </row>
    <row r="923" spans="5:7">
      <c r="E923" s="70"/>
      <c r="F923" s="70"/>
      <c r="G923" s="70"/>
    </row>
    <row r="924" spans="5:7">
      <c r="E924" s="70"/>
      <c r="F924" s="70"/>
      <c r="G924" s="70"/>
    </row>
    <row r="925" spans="5:7">
      <c r="E925" s="70"/>
      <c r="F925" s="70"/>
      <c r="G925" s="70"/>
    </row>
    <row r="926" spans="5:7">
      <c r="E926" s="70"/>
      <c r="F926" s="70"/>
      <c r="G926" s="70"/>
    </row>
    <row r="927" spans="5:7">
      <c r="E927" s="70"/>
      <c r="F927" s="70"/>
      <c r="G927" s="70"/>
    </row>
    <row r="928" spans="5:7">
      <c r="E928" s="70"/>
      <c r="F928" s="70"/>
      <c r="G928" s="70"/>
    </row>
    <row r="929" spans="5:7">
      <c r="E929" s="70"/>
      <c r="F929" s="70"/>
      <c r="G929" s="70"/>
    </row>
    <row r="930" spans="5:7">
      <c r="E930" s="70"/>
      <c r="F930" s="70"/>
      <c r="G930" s="70"/>
    </row>
    <row r="931" spans="5:7">
      <c r="E931" s="70"/>
      <c r="F931" s="70"/>
      <c r="G931" s="70"/>
    </row>
    <row r="932" spans="5:7">
      <c r="E932" s="70"/>
      <c r="F932" s="70"/>
      <c r="G932" s="70"/>
    </row>
    <row r="933" spans="5:7">
      <c r="E933" s="70"/>
      <c r="F933" s="70"/>
      <c r="G933" s="70"/>
    </row>
    <row r="934" spans="5:7">
      <c r="E934" s="70"/>
      <c r="F934" s="70"/>
      <c r="G934" s="70"/>
    </row>
    <row r="935" spans="5:7">
      <c r="E935" s="70"/>
      <c r="F935" s="70"/>
      <c r="G935" s="70"/>
    </row>
    <row r="936" spans="5:7">
      <c r="E936" s="70"/>
      <c r="F936" s="70"/>
      <c r="G936" s="70"/>
    </row>
    <row r="937" spans="5:7">
      <c r="E937" s="70"/>
      <c r="F937" s="70"/>
      <c r="G937" s="70"/>
    </row>
    <row r="938" spans="5:7">
      <c r="E938" s="70"/>
      <c r="F938" s="70"/>
      <c r="G938" s="70"/>
    </row>
    <row r="939" spans="5:7">
      <c r="E939" s="70"/>
      <c r="F939" s="70"/>
      <c r="G939" s="70"/>
    </row>
    <row r="940" spans="5:7">
      <c r="E940" s="70"/>
      <c r="F940" s="70"/>
      <c r="G940" s="70"/>
    </row>
    <row r="941" spans="5:7">
      <c r="E941" s="70"/>
      <c r="F941" s="70"/>
      <c r="G941" s="70"/>
    </row>
    <row r="942" spans="5:7">
      <c r="E942" s="70"/>
      <c r="F942" s="70"/>
      <c r="G942" s="70"/>
    </row>
    <row r="943" spans="5:7">
      <c r="E943" s="70"/>
      <c r="F943" s="70"/>
      <c r="G943" s="70"/>
    </row>
    <row r="944" spans="5:7">
      <c r="E944" s="70"/>
      <c r="F944" s="70"/>
      <c r="G944" s="70"/>
    </row>
    <row r="945" spans="5:7">
      <c r="E945" s="70"/>
      <c r="F945" s="70"/>
      <c r="G945" s="70"/>
    </row>
    <row r="946" spans="5:7">
      <c r="E946" s="70"/>
      <c r="F946" s="70"/>
      <c r="G946" s="70"/>
    </row>
    <row r="947" spans="5:7">
      <c r="E947" s="70"/>
      <c r="F947" s="70"/>
      <c r="G947" s="70"/>
    </row>
    <row r="948" spans="5:7">
      <c r="E948" s="70"/>
      <c r="F948" s="70"/>
      <c r="G948" s="70"/>
    </row>
    <row r="949" spans="5:7">
      <c r="E949" s="70"/>
      <c r="F949" s="70"/>
      <c r="G949" s="70"/>
    </row>
    <row r="950" spans="5:7">
      <c r="E950" s="70"/>
      <c r="F950" s="70"/>
      <c r="G950" s="70"/>
    </row>
    <row r="951" spans="5:7">
      <c r="E951" s="70"/>
      <c r="F951" s="70"/>
      <c r="G951" s="70"/>
    </row>
    <row r="952" spans="5:7">
      <c r="E952" s="70"/>
      <c r="F952" s="70"/>
      <c r="G952" s="70"/>
    </row>
    <row r="953" spans="5:7">
      <c r="E953" s="70"/>
      <c r="F953" s="70"/>
      <c r="G953" s="70"/>
    </row>
    <row r="954" spans="5:7">
      <c r="E954" s="70"/>
      <c r="F954" s="70"/>
      <c r="G954" s="70"/>
    </row>
    <row r="955" spans="5:7">
      <c r="E955" s="70"/>
      <c r="F955" s="70"/>
      <c r="G955" s="70"/>
    </row>
    <row r="956" spans="5:7">
      <c r="E956" s="70"/>
      <c r="F956" s="70"/>
      <c r="G956" s="70"/>
    </row>
    <row r="957" spans="5:7">
      <c r="E957" s="70"/>
      <c r="F957" s="70"/>
      <c r="G957" s="70"/>
    </row>
    <row r="958" spans="5:7">
      <c r="E958" s="70"/>
      <c r="F958" s="70"/>
      <c r="G958" s="70"/>
    </row>
    <row r="959" spans="5:7">
      <c r="E959" s="70"/>
      <c r="F959" s="70"/>
      <c r="G959" s="70"/>
    </row>
    <row r="960" spans="5:7">
      <c r="E960" s="70"/>
      <c r="F960" s="70"/>
      <c r="G960" s="70"/>
    </row>
    <row r="961" spans="5:7">
      <c r="E961" s="70"/>
      <c r="F961" s="70"/>
      <c r="G961" s="70"/>
    </row>
    <row r="962" spans="5:7">
      <c r="E962" s="70"/>
      <c r="F962" s="70"/>
      <c r="G962" s="70"/>
    </row>
    <row r="963" spans="5:7">
      <c r="E963" s="70"/>
      <c r="F963" s="70"/>
      <c r="G963" s="70"/>
    </row>
    <row r="964" spans="5:7">
      <c r="E964" s="70"/>
      <c r="F964" s="70"/>
      <c r="G964" s="70"/>
    </row>
    <row r="965" spans="5:7">
      <c r="E965" s="70"/>
      <c r="F965" s="70"/>
      <c r="G965" s="70"/>
    </row>
    <row r="966" spans="5:7">
      <c r="E966" s="70"/>
      <c r="F966" s="70"/>
      <c r="G966" s="70"/>
    </row>
    <row r="967" spans="5:7">
      <c r="E967" s="70"/>
      <c r="F967" s="70"/>
      <c r="G967" s="70"/>
    </row>
    <row r="968" spans="5:7">
      <c r="E968" s="70"/>
      <c r="F968" s="70"/>
      <c r="G968" s="70"/>
    </row>
    <row r="969" spans="5:7">
      <c r="E969" s="70"/>
      <c r="F969" s="70"/>
      <c r="G969" s="70"/>
    </row>
    <row r="970" spans="5:7">
      <c r="E970" s="70"/>
      <c r="F970" s="70"/>
      <c r="G970" s="70"/>
    </row>
    <row r="971" spans="5:7">
      <c r="E971" s="70"/>
      <c r="F971" s="70"/>
      <c r="G971" s="70"/>
    </row>
    <row r="972" spans="5:7">
      <c r="E972" s="70"/>
      <c r="F972" s="70"/>
      <c r="G972" s="70"/>
    </row>
    <row r="973" spans="5:7">
      <c r="E973" s="70"/>
      <c r="F973" s="70"/>
      <c r="G973" s="70"/>
    </row>
    <row r="974" spans="5:7">
      <c r="E974" s="70"/>
      <c r="F974" s="70"/>
      <c r="G974" s="70"/>
    </row>
    <row r="975" spans="5:7">
      <c r="E975" s="70"/>
      <c r="F975" s="70"/>
      <c r="G975" s="70"/>
    </row>
    <row r="976" spans="5:7">
      <c r="E976" s="70"/>
      <c r="F976" s="70"/>
      <c r="G976" s="70"/>
    </row>
    <row r="977" spans="5:7">
      <c r="E977" s="70"/>
      <c r="F977" s="70"/>
      <c r="G977" s="70"/>
    </row>
    <row r="978" spans="5:7">
      <c r="E978" s="70"/>
      <c r="F978" s="70"/>
      <c r="G978" s="70"/>
    </row>
  </sheetData>
  <phoneticPr fontId="4" type="noConversion"/>
  <conditionalFormatting sqref="D1">
    <cfRule type="cellIs" dxfId="118" priority="2" operator="equal">
      <formula>0</formula>
    </cfRule>
  </conditionalFormatting>
  <conditionalFormatting sqref="F1">
    <cfRule type="cellIs" dxfId="117" priority="1" operator="equal">
      <formula>0</formula>
    </cfRule>
  </conditionalFormatting>
  <conditionalFormatting sqref="G1">
    <cfRule type="cellIs" dxfId="116" priority="6" operator="equal">
      <formula>0</formula>
    </cfRule>
  </conditionalFormatting>
  <conditionalFormatting sqref="H1">
    <cfRule type="cellIs" dxfId="115" priority="5" operator="equal">
      <formula>0</formula>
    </cfRule>
  </conditionalFormatting>
  <conditionalFormatting sqref="I1">
    <cfRule type="cellIs" dxfId="114" priority="4" operator="equal">
      <formula>0</formula>
    </cfRule>
  </conditionalFormatting>
  <conditionalFormatting sqref="J1">
    <cfRule type="cellIs" dxfId="113" priority="3" operator="equal">
      <formula>0</formula>
    </cfRule>
  </conditionalFormatting>
  <pageMargins left="0.7" right="0.7" top="0.75" bottom="0.75" header="0.3" footer="0.3"/>
  <pageSetup paperSize="9" orientation="portrait" horizontalDpi="0" verticalDpi="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A1:R948"/>
  <sheetViews>
    <sheetView topLeftCell="E1" zoomScaleNormal="100" workbookViewId="0">
      <pane ySplit="1" topLeftCell="A2" activePane="bottomLeft" state="frozen"/>
      <selection pane="bottomLeft"/>
    </sheetView>
  </sheetViews>
  <sheetFormatPr baseColWidth="10" defaultColWidth="10.875" defaultRowHeight="18" customHeight="1"/>
  <cols>
    <col min="1" max="1" width="12" style="52" bestFit="1" customWidth="1"/>
    <col min="2" max="2" width="9" style="52" bestFit="1" customWidth="1"/>
    <col min="3" max="3" width="12" style="52" bestFit="1" customWidth="1"/>
    <col min="4" max="4" width="26.875" style="52" bestFit="1" customWidth="1"/>
    <col min="5" max="5" width="30.125" style="52" bestFit="1" customWidth="1"/>
    <col min="6" max="6" width="37.125" style="52" bestFit="1" customWidth="1"/>
    <col min="7" max="7" width="32.125" style="52" bestFit="1" customWidth="1"/>
    <col min="8" max="8" width="30.5" style="52" hidden="1" customWidth="1"/>
    <col min="9" max="9" width="28" style="88" bestFit="1" customWidth="1"/>
    <col min="10" max="10" width="29.625" style="50" bestFit="1" customWidth="1"/>
    <col min="11" max="11" width="35.625" style="86" bestFit="1" customWidth="1"/>
    <col min="12" max="12" width="35" style="61" bestFit="1" customWidth="1"/>
    <col min="13" max="13" width="30.125" style="61" bestFit="1" customWidth="1"/>
    <col min="14" max="14" width="33.375" style="61" bestFit="1" customWidth="1"/>
    <col min="15" max="15" width="20" style="52" bestFit="1" customWidth="1"/>
    <col min="16" max="16" width="33.5" style="55" bestFit="1" customWidth="1"/>
    <col min="17" max="17" width="14" style="55" bestFit="1" customWidth="1"/>
    <col min="18" max="18" width="255.625" style="52" bestFit="1" customWidth="1"/>
    <col min="19" max="16384" width="10.875" style="52"/>
  </cols>
  <sheetData>
    <row r="1" spans="1:18" s="50" customFormat="1" ht="18" customHeight="1">
      <c r="A1" s="97" t="s">
        <v>76</v>
      </c>
      <c r="B1" s="97" t="s">
        <v>77</v>
      </c>
      <c r="C1" s="97" t="s">
        <v>0</v>
      </c>
      <c r="D1" s="49" t="s">
        <v>100</v>
      </c>
      <c r="E1" s="87" t="s">
        <v>101</v>
      </c>
      <c r="F1" s="49" t="s">
        <v>102</v>
      </c>
      <c r="G1" s="97" t="s">
        <v>78</v>
      </c>
      <c r="H1" s="49" t="s">
        <v>79</v>
      </c>
      <c r="I1" s="98" t="s">
        <v>103</v>
      </c>
      <c r="J1" s="50" t="s">
        <v>85</v>
      </c>
      <c r="K1" s="85" t="s">
        <v>86</v>
      </c>
      <c r="L1" s="50" t="s">
        <v>80</v>
      </c>
      <c r="M1" s="49" t="s">
        <v>83</v>
      </c>
      <c r="N1" s="49" t="s">
        <v>90</v>
      </c>
      <c r="O1" s="49" t="s">
        <v>153</v>
      </c>
      <c r="P1" s="49" t="s">
        <v>154</v>
      </c>
      <c r="Q1" s="8" t="s">
        <v>116</v>
      </c>
      <c r="R1" s="99" t="s">
        <v>74</v>
      </c>
    </row>
    <row r="2" spans="1:18" ht="18" customHeight="1">
      <c r="A2" s="7" t="s">
        <v>107</v>
      </c>
      <c r="B2" s="10" t="s">
        <v>107</v>
      </c>
      <c r="C2" s="52" t="s">
        <v>27</v>
      </c>
      <c r="D2" s="25" t="s">
        <v>107</v>
      </c>
      <c r="E2" s="11" t="s">
        <v>107</v>
      </c>
      <c r="F2" s="24" t="s">
        <v>107</v>
      </c>
      <c r="G2" s="111" t="s">
        <v>107</v>
      </c>
      <c r="I2" s="110" t="e">
        <f>DigitalGames[[#This Row],[Total Revenue (Millions BRL$)]]/('Total Revenue (Millions)'!#REF!)*100</f>
        <v>#VALUE!</v>
      </c>
      <c r="K2" s="112" t="s">
        <v>107</v>
      </c>
      <c r="Q2" s="11"/>
      <c r="R2" s="21" t="s">
        <v>28</v>
      </c>
    </row>
    <row r="3" spans="1:18" ht="18" customHeight="1">
      <c r="F3" s="54"/>
      <c r="G3" s="54"/>
    </row>
    <row r="4" spans="1:18" ht="18" customHeight="1">
      <c r="E4" s="53"/>
      <c r="F4" s="56"/>
      <c r="G4" s="53"/>
      <c r="H4" s="53"/>
    </row>
    <row r="5" spans="1:18" ht="18" customHeight="1">
      <c r="E5" s="53"/>
      <c r="F5" s="56"/>
      <c r="G5" s="53"/>
      <c r="H5" s="53"/>
    </row>
    <row r="6" spans="1:18" ht="18" customHeight="1">
      <c r="F6" s="56"/>
    </row>
    <row r="7" spans="1:18" ht="18" customHeight="1">
      <c r="E7" s="53"/>
      <c r="F7" s="56"/>
      <c r="G7" s="53"/>
      <c r="H7" s="53"/>
    </row>
    <row r="8" spans="1:18" ht="18" customHeight="1">
      <c r="E8" s="53"/>
      <c r="F8" s="56"/>
      <c r="G8" s="53"/>
      <c r="H8" s="53"/>
    </row>
    <row r="9" spans="1:18" ht="18" customHeight="1">
      <c r="E9" s="53"/>
      <c r="F9" s="56"/>
      <c r="G9" s="53"/>
      <c r="H9" s="53"/>
    </row>
    <row r="10" spans="1:18" ht="18" customHeight="1">
      <c r="F10" s="56"/>
    </row>
    <row r="11" spans="1:18" ht="18" customHeight="1">
      <c r="E11" s="53"/>
      <c r="F11" s="56"/>
      <c r="G11" s="53"/>
      <c r="H11" s="53"/>
    </row>
    <row r="12" spans="1:18" ht="18" customHeight="1">
      <c r="E12" s="53"/>
      <c r="F12" s="56"/>
      <c r="G12" s="53"/>
      <c r="H12" s="53"/>
    </row>
    <row r="13" spans="1:18" ht="18" customHeight="1">
      <c r="E13" s="53"/>
      <c r="F13" s="56"/>
      <c r="G13" s="53"/>
      <c r="H13" s="53"/>
    </row>
    <row r="14" spans="1:18" ht="18" customHeight="1">
      <c r="E14" s="53"/>
      <c r="F14" s="54"/>
      <c r="G14" s="53"/>
      <c r="H14" s="53"/>
    </row>
    <row r="15" spans="1:18" ht="18" customHeight="1">
      <c r="F15" s="56"/>
    </row>
    <row r="16" spans="1:18" ht="18" customHeight="1">
      <c r="F16" s="56"/>
    </row>
    <row r="17" spans="5:8" ht="18" customHeight="1">
      <c r="F17" s="56"/>
    </row>
    <row r="18" spans="5:8" ht="18" customHeight="1">
      <c r="F18" s="54"/>
    </row>
    <row r="19" spans="5:8" ht="18" customHeight="1">
      <c r="E19" s="53"/>
      <c r="F19" s="54"/>
      <c r="G19" s="53"/>
      <c r="H19" s="53"/>
    </row>
    <row r="20" spans="5:8" ht="18" customHeight="1">
      <c r="F20" s="54"/>
    </row>
    <row r="21" spans="5:8" ht="18" customHeight="1">
      <c r="F21" s="54"/>
    </row>
    <row r="22" spans="5:8" ht="18" customHeight="1">
      <c r="E22" s="53"/>
      <c r="F22" s="54"/>
      <c r="G22" s="53"/>
      <c r="H22" s="53"/>
    </row>
    <row r="23" spans="5:8" ht="18" customHeight="1">
      <c r="E23" s="53"/>
      <c r="F23" s="54"/>
      <c r="G23" s="53"/>
      <c r="H23" s="53"/>
    </row>
    <row r="24" spans="5:8" ht="18" customHeight="1">
      <c r="F24" s="54"/>
    </row>
    <row r="25" spans="5:8" ht="18" customHeight="1">
      <c r="E25" s="53"/>
      <c r="F25" s="54"/>
      <c r="G25" s="53"/>
      <c r="H25" s="53"/>
    </row>
    <row r="26" spans="5:8" ht="18" customHeight="1">
      <c r="E26" s="53"/>
      <c r="F26" s="54"/>
      <c r="G26" s="53"/>
      <c r="H26" s="53"/>
    </row>
    <row r="27" spans="5:8" ht="18" customHeight="1">
      <c r="E27" s="53"/>
      <c r="F27" s="54"/>
      <c r="G27" s="53"/>
      <c r="H27" s="53"/>
    </row>
    <row r="28" spans="5:8" ht="18" customHeight="1">
      <c r="E28" s="53"/>
      <c r="F28" s="54"/>
      <c r="G28" s="53"/>
      <c r="H28" s="53"/>
    </row>
    <row r="29" spans="5:8" ht="18" customHeight="1">
      <c r="F29" s="54"/>
    </row>
    <row r="30" spans="5:8" ht="18" customHeight="1">
      <c r="F30" s="54"/>
    </row>
    <row r="31" spans="5:8" ht="18" customHeight="1">
      <c r="F31" s="54"/>
    </row>
    <row r="32" spans="5:8" ht="18" customHeight="1">
      <c r="F32" s="54"/>
    </row>
    <row r="33" spans="5:8" ht="18" customHeight="1">
      <c r="E33" s="53"/>
      <c r="F33" s="54"/>
      <c r="G33" s="53"/>
      <c r="H33" s="53"/>
    </row>
    <row r="34" spans="5:8" ht="18" customHeight="1">
      <c r="F34" s="54"/>
    </row>
    <row r="35" spans="5:8" ht="18" customHeight="1">
      <c r="F35" s="56"/>
    </row>
    <row r="36" spans="5:8" ht="18" customHeight="1">
      <c r="F36" s="56"/>
    </row>
    <row r="37" spans="5:8" ht="18" customHeight="1">
      <c r="E37" s="53"/>
      <c r="F37" s="56"/>
      <c r="G37" s="53"/>
      <c r="H37" s="53"/>
    </row>
    <row r="38" spans="5:8" ht="18" customHeight="1">
      <c r="E38" s="53"/>
      <c r="F38" s="56"/>
      <c r="G38" s="53"/>
      <c r="H38" s="53"/>
    </row>
    <row r="39" spans="5:8" ht="18" customHeight="1">
      <c r="E39" s="53"/>
      <c r="F39" s="56"/>
      <c r="G39" s="53"/>
      <c r="H39" s="53"/>
    </row>
    <row r="40" spans="5:8" ht="18" customHeight="1">
      <c r="E40" s="53"/>
      <c r="F40" s="56"/>
      <c r="G40" s="53"/>
      <c r="H40" s="53"/>
    </row>
    <row r="41" spans="5:8" ht="18" customHeight="1">
      <c r="E41" s="53"/>
      <c r="F41" s="56"/>
      <c r="G41" s="53"/>
      <c r="H41" s="53"/>
    </row>
    <row r="42" spans="5:8" ht="18" customHeight="1">
      <c r="E42" s="53"/>
      <c r="F42" s="56"/>
      <c r="G42" s="53"/>
      <c r="H42" s="53"/>
    </row>
    <row r="43" spans="5:8" ht="18" customHeight="1">
      <c r="E43" s="53"/>
      <c r="F43" s="56"/>
      <c r="G43" s="53"/>
      <c r="H43" s="53"/>
    </row>
    <row r="44" spans="5:8" ht="18" customHeight="1">
      <c r="E44" s="51"/>
      <c r="F44" s="56"/>
      <c r="G44" s="51"/>
      <c r="H44" s="51"/>
    </row>
    <row r="45" spans="5:8" ht="18" customHeight="1">
      <c r="E45" s="51"/>
      <c r="F45" s="54"/>
      <c r="G45" s="51"/>
      <c r="H45" s="51"/>
    </row>
    <row r="46" spans="5:8" ht="18" customHeight="1">
      <c r="E46" s="51"/>
      <c r="F46" s="56"/>
      <c r="G46" s="51"/>
      <c r="H46" s="51"/>
    </row>
    <row r="47" spans="5:8" ht="18" customHeight="1">
      <c r="E47" s="51"/>
      <c r="F47" s="56"/>
      <c r="G47" s="51"/>
      <c r="H47" s="51"/>
    </row>
    <row r="48" spans="5:8" ht="18" customHeight="1">
      <c r="E48" s="51"/>
      <c r="F48" s="56"/>
      <c r="G48" s="51"/>
      <c r="H48" s="51"/>
    </row>
    <row r="49" spans="5:8" ht="18" customHeight="1">
      <c r="E49" s="51"/>
      <c r="F49" s="54"/>
      <c r="G49" s="51"/>
      <c r="H49" s="51"/>
    </row>
    <row r="50" spans="5:8" ht="18" customHeight="1">
      <c r="E50" s="51"/>
      <c r="F50" s="54"/>
      <c r="G50" s="51"/>
      <c r="H50" s="51"/>
    </row>
    <row r="51" spans="5:8" ht="18" customHeight="1">
      <c r="E51" s="51"/>
      <c r="F51" s="54"/>
      <c r="G51" s="51"/>
      <c r="H51" s="51"/>
    </row>
    <row r="52" spans="5:8" ht="18" customHeight="1">
      <c r="E52" s="51"/>
      <c r="F52" s="54"/>
      <c r="G52" s="51"/>
      <c r="H52" s="51"/>
    </row>
    <row r="53" spans="5:8" ht="18" customHeight="1">
      <c r="E53" s="51"/>
      <c r="F53" s="54"/>
      <c r="G53" s="51"/>
      <c r="H53" s="51"/>
    </row>
    <row r="54" spans="5:8" ht="18" customHeight="1">
      <c r="E54" s="51"/>
      <c r="F54" s="54"/>
      <c r="G54" s="51"/>
      <c r="H54" s="51"/>
    </row>
    <row r="55" spans="5:8" ht="18" customHeight="1">
      <c r="E55" s="51"/>
      <c r="F55" s="54"/>
      <c r="G55" s="51"/>
      <c r="H55" s="51"/>
    </row>
    <row r="56" spans="5:8" ht="18" customHeight="1">
      <c r="E56" s="51"/>
      <c r="F56" s="54"/>
      <c r="G56" s="51"/>
      <c r="H56" s="51"/>
    </row>
    <row r="57" spans="5:8" ht="18" customHeight="1">
      <c r="E57" s="51"/>
      <c r="F57" s="54"/>
      <c r="G57" s="51"/>
      <c r="H57" s="51"/>
    </row>
    <row r="58" spans="5:8" ht="18" customHeight="1">
      <c r="E58" s="51"/>
      <c r="F58" s="54"/>
      <c r="G58" s="51"/>
      <c r="H58" s="51"/>
    </row>
    <row r="59" spans="5:8" ht="18" customHeight="1">
      <c r="E59" s="51"/>
      <c r="F59" s="54"/>
      <c r="G59" s="51"/>
      <c r="H59" s="51"/>
    </row>
    <row r="60" spans="5:8" ht="18" customHeight="1">
      <c r="E60" s="51"/>
      <c r="F60" s="54"/>
      <c r="G60" s="51"/>
      <c r="H60" s="51"/>
    </row>
    <row r="61" spans="5:8" ht="18" customHeight="1">
      <c r="E61" s="51"/>
      <c r="F61" s="54"/>
      <c r="G61" s="51"/>
      <c r="H61" s="51"/>
    </row>
    <row r="62" spans="5:8" ht="18" customHeight="1">
      <c r="E62" s="51"/>
      <c r="F62" s="54"/>
      <c r="G62" s="51"/>
      <c r="H62" s="51"/>
    </row>
    <row r="63" spans="5:8" ht="18" customHeight="1">
      <c r="E63" s="51"/>
      <c r="F63" s="54"/>
      <c r="G63" s="51"/>
      <c r="H63" s="51"/>
    </row>
    <row r="64" spans="5:8" ht="18" customHeight="1">
      <c r="E64" s="51"/>
      <c r="F64" s="54"/>
      <c r="G64" s="51"/>
      <c r="H64" s="51"/>
    </row>
    <row r="65" spans="5:8" ht="18" customHeight="1">
      <c r="E65" s="51"/>
      <c r="F65" s="54"/>
      <c r="G65" s="51"/>
      <c r="H65" s="51"/>
    </row>
    <row r="66" spans="5:8" ht="18" customHeight="1">
      <c r="E66" s="51"/>
      <c r="F66" s="56"/>
      <c r="G66" s="51"/>
      <c r="H66" s="51"/>
    </row>
    <row r="67" spans="5:8" ht="18" customHeight="1">
      <c r="E67" s="51"/>
      <c r="F67" s="56"/>
      <c r="G67" s="51"/>
      <c r="H67" s="51"/>
    </row>
    <row r="68" spans="5:8" ht="18" customHeight="1">
      <c r="E68" s="51"/>
      <c r="F68" s="56"/>
      <c r="G68" s="51"/>
      <c r="H68" s="51"/>
    </row>
    <row r="69" spans="5:8" ht="18" customHeight="1">
      <c r="E69" s="51"/>
      <c r="F69" s="56"/>
      <c r="G69" s="51"/>
      <c r="H69" s="51"/>
    </row>
    <row r="70" spans="5:8" ht="18" customHeight="1">
      <c r="E70" s="51"/>
      <c r="F70" s="56"/>
      <c r="G70" s="51"/>
      <c r="H70" s="51"/>
    </row>
    <row r="71" spans="5:8" ht="18" customHeight="1">
      <c r="E71" s="51"/>
      <c r="F71" s="56"/>
      <c r="G71" s="51"/>
      <c r="H71" s="51"/>
    </row>
    <row r="72" spans="5:8" ht="18" customHeight="1">
      <c r="E72" s="51"/>
      <c r="F72" s="56"/>
      <c r="G72" s="51"/>
      <c r="H72" s="51"/>
    </row>
    <row r="73" spans="5:8" ht="18" customHeight="1">
      <c r="E73" s="51"/>
      <c r="F73" s="56"/>
      <c r="G73" s="51"/>
      <c r="H73" s="51"/>
    </row>
    <row r="74" spans="5:8" ht="18" customHeight="1">
      <c r="E74" s="51"/>
      <c r="F74" s="56"/>
      <c r="G74" s="51"/>
      <c r="H74" s="51"/>
    </row>
    <row r="75" spans="5:8" ht="18" customHeight="1">
      <c r="E75" s="51"/>
      <c r="F75" s="56"/>
      <c r="G75" s="51"/>
      <c r="H75" s="51"/>
    </row>
    <row r="76" spans="5:8" ht="18" customHeight="1">
      <c r="E76" s="51"/>
      <c r="F76" s="54"/>
      <c r="G76" s="51"/>
      <c r="H76" s="51"/>
    </row>
    <row r="77" spans="5:8" ht="18" customHeight="1">
      <c r="E77" s="51"/>
      <c r="F77" s="56"/>
      <c r="G77" s="51"/>
      <c r="H77" s="51"/>
    </row>
    <row r="78" spans="5:8" ht="18" customHeight="1">
      <c r="E78" s="51"/>
      <c r="F78" s="56"/>
      <c r="G78" s="51"/>
      <c r="H78" s="51"/>
    </row>
    <row r="79" spans="5:8" ht="18" customHeight="1">
      <c r="E79" s="51"/>
      <c r="F79" s="56"/>
      <c r="G79" s="51"/>
      <c r="H79" s="51"/>
    </row>
    <row r="80" spans="5:8" ht="18" customHeight="1">
      <c r="E80" s="51"/>
      <c r="F80" s="54"/>
      <c r="G80" s="51"/>
      <c r="H80" s="51"/>
    </row>
    <row r="81" spans="5:8" ht="18" customHeight="1">
      <c r="E81" s="51"/>
      <c r="F81" s="54"/>
      <c r="G81" s="51"/>
      <c r="H81" s="51"/>
    </row>
    <row r="82" spans="5:8" ht="18" customHeight="1">
      <c r="E82" s="51"/>
      <c r="F82" s="54"/>
      <c r="G82" s="51"/>
      <c r="H82" s="51"/>
    </row>
    <row r="83" spans="5:8" ht="18" customHeight="1">
      <c r="E83" s="51"/>
      <c r="F83" s="54"/>
      <c r="G83" s="51"/>
      <c r="H83" s="51"/>
    </row>
    <row r="84" spans="5:8" ht="18" customHeight="1">
      <c r="E84" s="51"/>
      <c r="F84" s="54"/>
      <c r="G84" s="51"/>
      <c r="H84" s="51"/>
    </row>
    <row r="85" spans="5:8" ht="18" customHeight="1">
      <c r="E85" s="51"/>
      <c r="F85" s="54"/>
      <c r="G85" s="51"/>
      <c r="H85" s="51"/>
    </row>
    <row r="86" spans="5:8" ht="18" customHeight="1">
      <c r="E86" s="51"/>
      <c r="F86" s="54"/>
      <c r="G86" s="51"/>
      <c r="H86" s="51"/>
    </row>
    <row r="87" spans="5:8" ht="18" customHeight="1">
      <c r="E87" s="51"/>
      <c r="F87" s="54"/>
      <c r="G87" s="51"/>
      <c r="H87" s="51"/>
    </row>
    <row r="88" spans="5:8" ht="18" customHeight="1">
      <c r="E88" s="51"/>
      <c r="F88" s="54"/>
      <c r="G88" s="51"/>
      <c r="H88" s="51"/>
    </row>
    <row r="89" spans="5:8" ht="18" customHeight="1">
      <c r="E89" s="51"/>
      <c r="F89" s="54"/>
      <c r="G89" s="51"/>
      <c r="H89" s="51"/>
    </row>
    <row r="90" spans="5:8" ht="18" customHeight="1">
      <c r="E90" s="51"/>
      <c r="F90" s="54"/>
      <c r="G90" s="51"/>
      <c r="H90" s="51"/>
    </row>
    <row r="91" spans="5:8" ht="18" customHeight="1">
      <c r="E91" s="51"/>
      <c r="F91" s="54"/>
      <c r="G91" s="51"/>
      <c r="H91" s="51"/>
    </row>
    <row r="92" spans="5:8" ht="18" customHeight="1">
      <c r="E92" s="51"/>
      <c r="F92" s="54"/>
      <c r="G92" s="51"/>
      <c r="H92" s="51"/>
    </row>
    <row r="93" spans="5:8" ht="18" customHeight="1">
      <c r="E93" s="51"/>
      <c r="F93" s="54"/>
      <c r="G93" s="51"/>
      <c r="H93" s="51"/>
    </row>
    <row r="94" spans="5:8" ht="18" customHeight="1">
      <c r="E94" s="51"/>
      <c r="F94" s="54"/>
      <c r="G94" s="51"/>
      <c r="H94" s="51"/>
    </row>
    <row r="95" spans="5:8" ht="18" customHeight="1">
      <c r="E95" s="51"/>
      <c r="F95" s="54"/>
      <c r="G95" s="51"/>
      <c r="H95" s="51"/>
    </row>
    <row r="96" spans="5:8" ht="18" customHeight="1">
      <c r="E96" s="51"/>
      <c r="F96" s="54"/>
      <c r="G96" s="51"/>
      <c r="H96" s="51"/>
    </row>
    <row r="97" spans="5:8" ht="18" customHeight="1">
      <c r="E97" s="51"/>
      <c r="F97" s="56"/>
      <c r="G97" s="51"/>
      <c r="H97" s="51"/>
    </row>
    <row r="98" spans="5:8" ht="18" customHeight="1">
      <c r="E98" s="51"/>
      <c r="F98" s="56"/>
      <c r="G98" s="51"/>
      <c r="H98" s="51"/>
    </row>
    <row r="99" spans="5:8" ht="18" customHeight="1">
      <c r="E99" s="51"/>
      <c r="F99" s="56"/>
      <c r="G99" s="51"/>
      <c r="H99" s="51"/>
    </row>
    <row r="100" spans="5:8" ht="18" customHeight="1">
      <c r="E100" s="51"/>
      <c r="F100" s="56"/>
      <c r="G100" s="51"/>
      <c r="H100" s="51"/>
    </row>
    <row r="101" spans="5:8" ht="18" customHeight="1">
      <c r="E101" s="51"/>
      <c r="F101" s="56"/>
      <c r="G101" s="51"/>
      <c r="H101" s="51"/>
    </row>
    <row r="102" spans="5:8" ht="18" customHeight="1">
      <c r="E102" s="51"/>
      <c r="F102" s="56"/>
      <c r="G102" s="51"/>
      <c r="H102" s="51"/>
    </row>
    <row r="103" spans="5:8" ht="18" customHeight="1">
      <c r="E103" s="51"/>
      <c r="F103" s="56"/>
      <c r="G103" s="51"/>
      <c r="H103" s="51"/>
    </row>
    <row r="104" spans="5:8" ht="18" customHeight="1">
      <c r="E104" s="51"/>
      <c r="F104" s="56"/>
      <c r="G104" s="51"/>
      <c r="H104" s="51"/>
    </row>
    <row r="105" spans="5:8" ht="18" customHeight="1">
      <c r="E105" s="51"/>
      <c r="F105" s="56"/>
      <c r="G105" s="51"/>
      <c r="H105" s="51"/>
    </row>
    <row r="106" spans="5:8" ht="18" customHeight="1">
      <c r="E106" s="51"/>
      <c r="F106" s="56"/>
      <c r="G106" s="51"/>
      <c r="H106" s="51"/>
    </row>
    <row r="107" spans="5:8" ht="18" customHeight="1">
      <c r="E107" s="51"/>
      <c r="F107" s="54"/>
      <c r="G107" s="51"/>
      <c r="H107" s="51"/>
    </row>
    <row r="108" spans="5:8" ht="18" customHeight="1">
      <c r="E108" s="51"/>
      <c r="F108" s="56"/>
      <c r="G108" s="51"/>
      <c r="H108" s="51"/>
    </row>
    <row r="109" spans="5:8" ht="18" customHeight="1">
      <c r="E109" s="51"/>
      <c r="F109" s="56"/>
      <c r="G109" s="51"/>
      <c r="H109" s="51"/>
    </row>
    <row r="110" spans="5:8" ht="18" customHeight="1">
      <c r="E110" s="51"/>
      <c r="F110" s="56"/>
      <c r="G110" s="51"/>
      <c r="H110" s="51"/>
    </row>
    <row r="111" spans="5:8" ht="18" customHeight="1">
      <c r="E111" s="51"/>
      <c r="F111" s="54"/>
      <c r="G111" s="51"/>
      <c r="H111" s="51"/>
    </row>
    <row r="112" spans="5:8" ht="18" customHeight="1">
      <c r="E112" s="51"/>
      <c r="F112" s="54"/>
      <c r="G112" s="51"/>
      <c r="H112" s="51"/>
    </row>
    <row r="113" spans="5:8" ht="18" customHeight="1">
      <c r="E113" s="51"/>
      <c r="F113" s="54"/>
      <c r="G113" s="51"/>
      <c r="H113" s="51"/>
    </row>
    <row r="114" spans="5:8" ht="18" customHeight="1">
      <c r="E114" s="51"/>
      <c r="F114" s="54"/>
      <c r="G114" s="51"/>
      <c r="H114" s="51"/>
    </row>
    <row r="115" spans="5:8" ht="18" customHeight="1">
      <c r="E115" s="51"/>
      <c r="F115" s="54"/>
      <c r="G115" s="51"/>
      <c r="H115" s="51"/>
    </row>
    <row r="116" spans="5:8" ht="18" customHeight="1">
      <c r="E116" s="51"/>
      <c r="F116" s="54"/>
      <c r="G116" s="51"/>
      <c r="H116" s="51"/>
    </row>
    <row r="117" spans="5:8" ht="18" customHeight="1">
      <c r="E117" s="51"/>
      <c r="F117" s="54"/>
      <c r="G117" s="51"/>
      <c r="H117" s="51"/>
    </row>
    <row r="118" spans="5:8" ht="18" customHeight="1">
      <c r="E118" s="51"/>
      <c r="F118" s="54"/>
      <c r="G118" s="51"/>
      <c r="H118" s="51"/>
    </row>
    <row r="119" spans="5:8" ht="18" customHeight="1">
      <c r="E119" s="51"/>
      <c r="F119" s="54"/>
      <c r="G119" s="51"/>
      <c r="H119" s="51"/>
    </row>
    <row r="120" spans="5:8" ht="18" customHeight="1">
      <c r="E120" s="51"/>
      <c r="F120" s="54"/>
      <c r="G120" s="51"/>
      <c r="H120" s="51"/>
    </row>
    <row r="121" spans="5:8" ht="18" customHeight="1">
      <c r="E121" s="51"/>
      <c r="F121" s="54"/>
      <c r="G121" s="51"/>
      <c r="H121" s="51"/>
    </row>
    <row r="122" spans="5:8" ht="18" customHeight="1">
      <c r="E122" s="51"/>
      <c r="F122" s="54"/>
      <c r="G122" s="51"/>
      <c r="H122" s="51"/>
    </row>
    <row r="123" spans="5:8" ht="18" customHeight="1">
      <c r="E123" s="51"/>
      <c r="F123" s="54"/>
      <c r="G123" s="51"/>
      <c r="H123" s="51"/>
    </row>
    <row r="124" spans="5:8" ht="18" customHeight="1">
      <c r="E124" s="51"/>
      <c r="F124" s="54"/>
      <c r="G124" s="51"/>
      <c r="H124" s="51"/>
    </row>
    <row r="125" spans="5:8" ht="18" customHeight="1">
      <c r="E125" s="51"/>
      <c r="F125" s="54"/>
      <c r="G125" s="51"/>
      <c r="H125" s="51"/>
    </row>
    <row r="126" spans="5:8" ht="18" customHeight="1">
      <c r="E126" s="51"/>
      <c r="F126" s="54"/>
      <c r="G126" s="51"/>
      <c r="H126" s="51"/>
    </row>
    <row r="127" spans="5:8" ht="18" customHeight="1">
      <c r="E127" s="51"/>
      <c r="F127" s="54"/>
      <c r="G127" s="51"/>
      <c r="H127" s="51"/>
    </row>
    <row r="128" spans="5:8" ht="18" customHeight="1">
      <c r="E128" s="51"/>
      <c r="F128" s="56"/>
      <c r="G128" s="51"/>
      <c r="H128" s="51"/>
    </row>
    <row r="129" spans="5:8" ht="18" customHeight="1">
      <c r="E129" s="51"/>
      <c r="F129" s="56"/>
      <c r="G129" s="51"/>
      <c r="H129" s="51"/>
    </row>
    <row r="130" spans="5:8" ht="18" customHeight="1">
      <c r="E130" s="51"/>
      <c r="F130" s="56"/>
      <c r="G130" s="51"/>
      <c r="H130" s="51"/>
    </row>
    <row r="131" spans="5:8" ht="18" customHeight="1">
      <c r="E131" s="51"/>
      <c r="F131" s="56"/>
      <c r="G131" s="51"/>
      <c r="H131" s="51"/>
    </row>
    <row r="132" spans="5:8" ht="18" customHeight="1">
      <c r="E132" s="51"/>
      <c r="F132" s="56"/>
      <c r="G132" s="51"/>
      <c r="H132" s="51"/>
    </row>
    <row r="133" spans="5:8" ht="18" customHeight="1">
      <c r="E133" s="51"/>
      <c r="F133" s="56"/>
      <c r="G133" s="51"/>
      <c r="H133" s="51"/>
    </row>
    <row r="134" spans="5:8" ht="18" customHeight="1">
      <c r="E134" s="51"/>
      <c r="F134" s="56"/>
      <c r="G134" s="51"/>
      <c r="H134" s="51"/>
    </row>
    <row r="135" spans="5:8" ht="18" customHeight="1">
      <c r="E135" s="51"/>
      <c r="F135" s="56"/>
      <c r="G135" s="51"/>
      <c r="H135" s="51"/>
    </row>
    <row r="136" spans="5:8" ht="18" customHeight="1">
      <c r="E136" s="51"/>
      <c r="F136" s="56"/>
      <c r="G136" s="51"/>
      <c r="H136" s="51"/>
    </row>
    <row r="137" spans="5:8" ht="18" customHeight="1">
      <c r="E137" s="51"/>
      <c r="F137" s="56"/>
      <c r="G137" s="51"/>
      <c r="H137" s="51"/>
    </row>
    <row r="138" spans="5:8" ht="18" customHeight="1">
      <c r="E138" s="51"/>
      <c r="F138" s="54"/>
      <c r="G138" s="51"/>
      <c r="H138" s="51"/>
    </row>
    <row r="139" spans="5:8" ht="18" customHeight="1">
      <c r="E139" s="51"/>
      <c r="F139" s="56"/>
      <c r="G139" s="51"/>
      <c r="H139" s="51"/>
    </row>
    <row r="140" spans="5:8" ht="18" customHeight="1">
      <c r="E140" s="51"/>
      <c r="F140" s="56"/>
      <c r="G140" s="51"/>
      <c r="H140" s="51"/>
    </row>
    <row r="141" spans="5:8" ht="18" customHeight="1">
      <c r="E141" s="51"/>
      <c r="F141" s="56"/>
      <c r="G141" s="51"/>
      <c r="H141" s="51"/>
    </row>
    <row r="142" spans="5:8" ht="18" customHeight="1">
      <c r="E142" s="51"/>
      <c r="F142" s="54"/>
      <c r="G142" s="51"/>
      <c r="H142" s="51"/>
    </row>
    <row r="143" spans="5:8" ht="18" customHeight="1">
      <c r="E143" s="51"/>
      <c r="F143" s="54"/>
      <c r="G143" s="51"/>
      <c r="H143" s="51"/>
    </row>
    <row r="144" spans="5:8" ht="18" customHeight="1">
      <c r="E144" s="51"/>
      <c r="F144" s="54"/>
      <c r="G144" s="51"/>
      <c r="H144" s="51"/>
    </row>
    <row r="145" spans="5:8" ht="18" customHeight="1">
      <c r="E145" s="51"/>
      <c r="F145" s="54"/>
      <c r="G145" s="51"/>
      <c r="H145" s="51"/>
    </row>
    <row r="146" spans="5:8" ht="18" customHeight="1">
      <c r="E146" s="51"/>
      <c r="F146" s="54"/>
      <c r="G146" s="51"/>
      <c r="H146" s="51"/>
    </row>
    <row r="147" spans="5:8" ht="18" customHeight="1">
      <c r="E147" s="51"/>
      <c r="F147" s="54"/>
      <c r="G147" s="51"/>
      <c r="H147" s="51"/>
    </row>
    <row r="148" spans="5:8" ht="18" customHeight="1">
      <c r="E148" s="51"/>
      <c r="F148" s="54"/>
      <c r="G148" s="51"/>
      <c r="H148" s="51"/>
    </row>
    <row r="149" spans="5:8" ht="18" customHeight="1">
      <c r="E149" s="51"/>
      <c r="F149" s="54"/>
      <c r="G149" s="51"/>
      <c r="H149" s="51"/>
    </row>
    <row r="150" spans="5:8" ht="18" customHeight="1">
      <c r="E150" s="51"/>
      <c r="F150" s="54"/>
      <c r="G150" s="51"/>
      <c r="H150" s="51"/>
    </row>
    <row r="151" spans="5:8" ht="18" customHeight="1">
      <c r="E151" s="51"/>
      <c r="F151" s="54"/>
      <c r="G151" s="51"/>
      <c r="H151" s="51"/>
    </row>
    <row r="152" spans="5:8" ht="18" customHeight="1">
      <c r="E152" s="51"/>
      <c r="F152" s="54"/>
      <c r="G152" s="51"/>
      <c r="H152" s="51"/>
    </row>
    <row r="153" spans="5:8" ht="18" customHeight="1">
      <c r="E153" s="51"/>
      <c r="F153" s="54"/>
      <c r="G153" s="51"/>
      <c r="H153" s="51"/>
    </row>
    <row r="154" spans="5:8" ht="18" customHeight="1">
      <c r="E154" s="51"/>
      <c r="F154" s="54"/>
      <c r="G154" s="51"/>
      <c r="H154" s="51"/>
    </row>
    <row r="155" spans="5:8" ht="18" customHeight="1">
      <c r="E155" s="51"/>
      <c r="F155" s="54"/>
      <c r="G155" s="51"/>
      <c r="H155" s="51"/>
    </row>
    <row r="156" spans="5:8" ht="18" customHeight="1">
      <c r="E156" s="51"/>
      <c r="F156" s="54"/>
      <c r="G156" s="51"/>
      <c r="H156" s="51"/>
    </row>
    <row r="157" spans="5:8" ht="18" customHeight="1">
      <c r="E157" s="51"/>
      <c r="F157" s="54"/>
      <c r="G157" s="51"/>
      <c r="H157" s="51"/>
    </row>
    <row r="158" spans="5:8" ht="18" customHeight="1">
      <c r="E158" s="51"/>
      <c r="F158" s="54"/>
      <c r="G158" s="51"/>
      <c r="H158" s="51"/>
    </row>
    <row r="159" spans="5:8" ht="18" customHeight="1">
      <c r="E159" s="51"/>
      <c r="F159" s="56"/>
      <c r="G159" s="51"/>
      <c r="H159" s="51"/>
    </row>
    <row r="160" spans="5:8" ht="18" customHeight="1">
      <c r="E160" s="51"/>
      <c r="F160" s="56"/>
      <c r="G160" s="51"/>
      <c r="H160" s="51"/>
    </row>
    <row r="161" spans="5:8" ht="18" customHeight="1">
      <c r="E161" s="51"/>
      <c r="F161" s="56"/>
      <c r="G161" s="51"/>
      <c r="H161" s="51"/>
    </row>
    <row r="162" spans="5:8" ht="18" customHeight="1">
      <c r="E162" s="51"/>
      <c r="F162" s="56"/>
      <c r="G162" s="51"/>
      <c r="H162" s="51"/>
    </row>
    <row r="163" spans="5:8" ht="18" customHeight="1">
      <c r="E163" s="51"/>
      <c r="F163" s="56"/>
      <c r="G163" s="51"/>
      <c r="H163" s="51"/>
    </row>
    <row r="164" spans="5:8" ht="18" customHeight="1">
      <c r="E164" s="51"/>
      <c r="F164" s="56"/>
      <c r="G164" s="51"/>
      <c r="H164" s="51"/>
    </row>
    <row r="165" spans="5:8" ht="18" customHeight="1">
      <c r="E165" s="51"/>
      <c r="F165" s="56"/>
      <c r="G165" s="51"/>
      <c r="H165" s="51"/>
    </row>
    <row r="166" spans="5:8" ht="18" customHeight="1">
      <c r="E166" s="51"/>
      <c r="F166" s="56"/>
      <c r="G166" s="51"/>
      <c r="H166" s="51"/>
    </row>
    <row r="167" spans="5:8" ht="18" customHeight="1">
      <c r="E167" s="51"/>
      <c r="F167" s="56"/>
      <c r="G167" s="51"/>
      <c r="H167" s="51"/>
    </row>
    <row r="168" spans="5:8" ht="18" customHeight="1">
      <c r="E168" s="51"/>
      <c r="F168" s="56"/>
      <c r="G168" s="51"/>
      <c r="H168" s="51"/>
    </row>
    <row r="169" spans="5:8" ht="18" customHeight="1">
      <c r="E169" s="51"/>
      <c r="F169" s="54"/>
      <c r="G169" s="51"/>
      <c r="H169" s="51"/>
    </row>
    <row r="170" spans="5:8" ht="18" customHeight="1">
      <c r="E170" s="51"/>
      <c r="F170" s="56"/>
      <c r="G170" s="51"/>
      <c r="H170" s="51"/>
    </row>
    <row r="171" spans="5:8" ht="18" customHeight="1">
      <c r="E171" s="51"/>
      <c r="F171" s="56"/>
      <c r="G171" s="51"/>
      <c r="H171" s="51"/>
    </row>
    <row r="172" spans="5:8" ht="18" customHeight="1">
      <c r="E172" s="51"/>
      <c r="F172" s="56"/>
      <c r="G172" s="51"/>
      <c r="H172" s="51"/>
    </row>
    <row r="173" spans="5:8" ht="18" customHeight="1">
      <c r="E173" s="51"/>
      <c r="F173" s="54"/>
      <c r="G173" s="51"/>
      <c r="H173" s="51"/>
    </row>
    <row r="174" spans="5:8" ht="18" customHeight="1">
      <c r="E174" s="51"/>
      <c r="F174" s="54"/>
      <c r="G174" s="51"/>
      <c r="H174" s="51"/>
    </row>
    <row r="175" spans="5:8" ht="18" customHeight="1">
      <c r="E175" s="51"/>
      <c r="F175" s="54"/>
      <c r="G175" s="51"/>
      <c r="H175" s="51"/>
    </row>
    <row r="176" spans="5:8" ht="18" customHeight="1">
      <c r="E176" s="51"/>
      <c r="F176" s="54"/>
      <c r="G176" s="51"/>
      <c r="H176" s="51"/>
    </row>
    <row r="177" spans="5:8" ht="18" customHeight="1">
      <c r="E177" s="51"/>
      <c r="F177" s="54"/>
      <c r="G177" s="51"/>
      <c r="H177" s="51"/>
    </row>
    <row r="178" spans="5:8" ht="18" customHeight="1">
      <c r="E178" s="51"/>
      <c r="F178" s="54"/>
      <c r="G178" s="51"/>
      <c r="H178" s="51"/>
    </row>
    <row r="179" spans="5:8" ht="18" customHeight="1">
      <c r="E179" s="51"/>
      <c r="F179" s="54"/>
      <c r="G179" s="51"/>
      <c r="H179" s="51"/>
    </row>
    <row r="180" spans="5:8" ht="18" customHeight="1">
      <c r="E180" s="51"/>
      <c r="F180" s="54"/>
      <c r="G180" s="51"/>
      <c r="H180" s="51"/>
    </row>
    <row r="181" spans="5:8" ht="18" customHeight="1">
      <c r="E181" s="51"/>
      <c r="F181" s="54"/>
      <c r="G181" s="51"/>
      <c r="H181" s="51"/>
    </row>
    <row r="182" spans="5:8" ht="18" customHeight="1">
      <c r="E182" s="51"/>
      <c r="F182" s="54"/>
      <c r="G182" s="51"/>
      <c r="H182" s="51"/>
    </row>
    <row r="183" spans="5:8" ht="18" customHeight="1">
      <c r="E183" s="51"/>
      <c r="F183" s="54"/>
      <c r="G183" s="51"/>
      <c r="H183" s="51"/>
    </row>
    <row r="184" spans="5:8" ht="18" customHeight="1">
      <c r="E184" s="51"/>
      <c r="F184" s="54"/>
      <c r="G184" s="51"/>
      <c r="H184" s="51"/>
    </row>
    <row r="185" spans="5:8" ht="18" customHeight="1">
      <c r="E185" s="51"/>
      <c r="F185" s="54"/>
      <c r="G185" s="51"/>
      <c r="H185" s="51"/>
    </row>
    <row r="186" spans="5:8" ht="18" customHeight="1">
      <c r="E186" s="51"/>
      <c r="F186" s="54"/>
      <c r="G186" s="51"/>
      <c r="H186" s="51"/>
    </row>
    <row r="187" spans="5:8" ht="18" customHeight="1">
      <c r="E187" s="51"/>
      <c r="F187" s="54"/>
      <c r="G187" s="51"/>
      <c r="H187" s="51"/>
    </row>
    <row r="188" spans="5:8" ht="18" customHeight="1">
      <c r="E188" s="51"/>
      <c r="F188" s="54"/>
      <c r="G188" s="51"/>
      <c r="H188" s="51"/>
    </row>
    <row r="189" spans="5:8" ht="18" customHeight="1">
      <c r="E189" s="51"/>
      <c r="F189" s="54"/>
      <c r="G189" s="51"/>
      <c r="H189" s="51"/>
    </row>
    <row r="190" spans="5:8" ht="18" customHeight="1">
      <c r="E190" s="51"/>
      <c r="F190" s="56"/>
      <c r="G190" s="51"/>
      <c r="H190" s="51"/>
    </row>
    <row r="191" spans="5:8" ht="18" customHeight="1">
      <c r="E191" s="51"/>
      <c r="F191" s="56"/>
      <c r="G191" s="51"/>
      <c r="H191" s="51"/>
    </row>
    <row r="192" spans="5:8" ht="18" customHeight="1">
      <c r="E192" s="51"/>
      <c r="F192" s="56"/>
      <c r="G192" s="51"/>
      <c r="H192" s="51"/>
    </row>
    <row r="193" spans="5:8" ht="18" customHeight="1">
      <c r="E193" s="51"/>
      <c r="F193" s="56"/>
      <c r="G193" s="51"/>
      <c r="H193" s="51"/>
    </row>
    <row r="194" spans="5:8" ht="18" customHeight="1">
      <c r="E194" s="51"/>
      <c r="F194" s="56"/>
      <c r="G194" s="51"/>
      <c r="H194" s="51"/>
    </row>
    <row r="195" spans="5:8" ht="18" customHeight="1">
      <c r="E195" s="51"/>
      <c r="F195" s="56"/>
      <c r="G195" s="51"/>
      <c r="H195" s="51"/>
    </row>
    <row r="196" spans="5:8" ht="18" customHeight="1">
      <c r="E196" s="51"/>
      <c r="F196" s="56"/>
      <c r="G196" s="51"/>
      <c r="H196" s="51"/>
    </row>
    <row r="197" spans="5:8" ht="18" customHeight="1">
      <c r="E197" s="51"/>
      <c r="F197" s="56"/>
      <c r="G197" s="51"/>
      <c r="H197" s="51"/>
    </row>
    <row r="198" spans="5:8" ht="18" customHeight="1">
      <c r="E198" s="51"/>
      <c r="F198" s="56"/>
      <c r="G198" s="51"/>
      <c r="H198" s="51"/>
    </row>
    <row r="199" spans="5:8" ht="18" customHeight="1">
      <c r="E199" s="51"/>
      <c r="F199" s="56"/>
      <c r="G199" s="51"/>
      <c r="H199" s="51"/>
    </row>
    <row r="200" spans="5:8" ht="18" customHeight="1">
      <c r="E200" s="51"/>
      <c r="F200" s="54"/>
      <c r="G200" s="51"/>
      <c r="H200" s="51"/>
    </row>
    <row r="201" spans="5:8" ht="18" customHeight="1">
      <c r="E201" s="51"/>
      <c r="F201" s="56"/>
      <c r="G201" s="51"/>
      <c r="H201" s="51"/>
    </row>
    <row r="202" spans="5:8" ht="18" customHeight="1">
      <c r="E202" s="51"/>
      <c r="F202" s="56"/>
      <c r="G202" s="51"/>
      <c r="H202" s="51"/>
    </row>
    <row r="203" spans="5:8" ht="18" customHeight="1">
      <c r="E203" s="51"/>
      <c r="F203" s="56"/>
      <c r="G203" s="51"/>
      <c r="H203" s="51"/>
    </row>
    <row r="204" spans="5:8" ht="18" customHeight="1">
      <c r="E204" s="51"/>
      <c r="F204" s="54"/>
      <c r="G204" s="51"/>
      <c r="H204" s="51"/>
    </row>
    <row r="205" spans="5:8" ht="18" customHeight="1">
      <c r="E205" s="51"/>
      <c r="F205" s="54"/>
      <c r="G205" s="51"/>
      <c r="H205" s="51"/>
    </row>
    <row r="206" spans="5:8" ht="18" customHeight="1">
      <c r="E206" s="51"/>
      <c r="F206" s="54"/>
      <c r="G206" s="51"/>
      <c r="H206" s="51"/>
    </row>
    <row r="207" spans="5:8" ht="18" customHeight="1">
      <c r="E207" s="51"/>
      <c r="F207" s="54"/>
      <c r="G207" s="51"/>
      <c r="H207" s="51"/>
    </row>
    <row r="208" spans="5:8" ht="18" customHeight="1">
      <c r="E208" s="51"/>
      <c r="F208" s="54"/>
      <c r="G208" s="51"/>
      <c r="H208" s="51"/>
    </row>
    <row r="209" spans="5:8" ht="18" customHeight="1">
      <c r="E209" s="51"/>
      <c r="F209" s="54"/>
      <c r="G209" s="51"/>
      <c r="H209" s="51"/>
    </row>
    <row r="210" spans="5:8" ht="18" customHeight="1">
      <c r="E210" s="51"/>
      <c r="F210" s="54"/>
      <c r="G210" s="51"/>
      <c r="H210" s="51"/>
    </row>
    <row r="211" spans="5:8" ht="18" customHeight="1">
      <c r="E211" s="51"/>
      <c r="F211" s="54"/>
      <c r="G211" s="51"/>
      <c r="H211" s="51"/>
    </row>
    <row r="212" spans="5:8" ht="18" customHeight="1">
      <c r="E212" s="51"/>
      <c r="F212" s="54"/>
      <c r="G212" s="51"/>
      <c r="H212" s="51"/>
    </row>
    <row r="213" spans="5:8" ht="18" customHeight="1">
      <c r="E213" s="51"/>
      <c r="F213" s="54"/>
      <c r="G213" s="51"/>
      <c r="H213" s="51"/>
    </row>
    <row r="214" spans="5:8" ht="18" customHeight="1">
      <c r="E214" s="51"/>
      <c r="F214" s="54"/>
      <c r="G214" s="51"/>
      <c r="H214" s="51"/>
    </row>
    <row r="215" spans="5:8" ht="18" customHeight="1">
      <c r="E215" s="51"/>
      <c r="F215" s="54"/>
      <c r="G215" s="51"/>
      <c r="H215" s="51"/>
    </row>
    <row r="216" spans="5:8" ht="18" customHeight="1">
      <c r="E216" s="51"/>
      <c r="F216" s="54"/>
      <c r="G216" s="51"/>
      <c r="H216" s="51"/>
    </row>
    <row r="217" spans="5:8" ht="18" customHeight="1">
      <c r="E217" s="51"/>
      <c r="F217" s="54"/>
      <c r="G217" s="51"/>
      <c r="H217" s="51"/>
    </row>
    <row r="218" spans="5:8" ht="18" customHeight="1">
      <c r="E218" s="51"/>
      <c r="F218" s="54"/>
      <c r="G218" s="51"/>
      <c r="H218" s="51"/>
    </row>
    <row r="219" spans="5:8" ht="18" customHeight="1">
      <c r="E219" s="51"/>
      <c r="F219" s="54"/>
      <c r="G219" s="51"/>
      <c r="H219" s="51"/>
    </row>
    <row r="220" spans="5:8" ht="18" customHeight="1">
      <c r="E220" s="51"/>
      <c r="F220" s="54"/>
      <c r="G220" s="51"/>
      <c r="H220" s="51"/>
    </row>
    <row r="221" spans="5:8" ht="18" customHeight="1">
      <c r="E221" s="51"/>
      <c r="F221" s="56"/>
      <c r="G221" s="51"/>
      <c r="H221" s="51"/>
    </row>
    <row r="222" spans="5:8" ht="18" customHeight="1">
      <c r="E222" s="51"/>
      <c r="F222" s="56"/>
      <c r="G222" s="51"/>
      <c r="H222" s="51"/>
    </row>
    <row r="223" spans="5:8" ht="18" customHeight="1">
      <c r="E223" s="51"/>
      <c r="F223" s="56"/>
      <c r="G223" s="51"/>
      <c r="H223" s="51"/>
    </row>
    <row r="224" spans="5:8" ht="18" customHeight="1">
      <c r="E224" s="51"/>
      <c r="F224" s="56"/>
      <c r="G224" s="51"/>
      <c r="H224" s="51"/>
    </row>
    <row r="225" spans="5:8" ht="18" customHeight="1">
      <c r="E225" s="51"/>
      <c r="F225" s="56"/>
      <c r="G225" s="51"/>
      <c r="H225" s="51"/>
    </row>
    <row r="226" spans="5:8" ht="18" customHeight="1">
      <c r="E226" s="51"/>
      <c r="F226" s="56"/>
      <c r="G226" s="51"/>
      <c r="H226" s="51"/>
    </row>
    <row r="227" spans="5:8" ht="18" customHeight="1">
      <c r="E227" s="51"/>
      <c r="F227" s="56"/>
      <c r="G227" s="51"/>
      <c r="H227" s="51"/>
    </row>
    <row r="228" spans="5:8" ht="18" customHeight="1">
      <c r="E228" s="51"/>
      <c r="F228" s="56"/>
      <c r="G228" s="51"/>
      <c r="H228" s="51"/>
    </row>
    <row r="229" spans="5:8" ht="18" customHeight="1">
      <c r="E229" s="51"/>
      <c r="F229" s="56"/>
      <c r="G229" s="51"/>
      <c r="H229" s="51"/>
    </row>
    <row r="230" spans="5:8" ht="18" customHeight="1">
      <c r="E230" s="51"/>
      <c r="F230" s="56"/>
      <c r="G230" s="51"/>
      <c r="H230" s="51"/>
    </row>
    <row r="231" spans="5:8" ht="18" customHeight="1">
      <c r="E231" s="51"/>
      <c r="F231" s="54"/>
      <c r="G231" s="51"/>
      <c r="H231" s="51"/>
    </row>
    <row r="232" spans="5:8" ht="18" customHeight="1">
      <c r="E232" s="51"/>
      <c r="F232" s="56"/>
      <c r="G232" s="51"/>
      <c r="H232" s="51"/>
    </row>
    <row r="233" spans="5:8" ht="18" customHeight="1">
      <c r="E233" s="51"/>
      <c r="F233" s="56"/>
      <c r="G233" s="51"/>
      <c r="H233" s="51"/>
    </row>
    <row r="234" spans="5:8" ht="18" customHeight="1">
      <c r="E234" s="51"/>
      <c r="F234" s="56"/>
      <c r="G234" s="51"/>
      <c r="H234" s="51"/>
    </row>
    <row r="235" spans="5:8" ht="18" customHeight="1">
      <c r="E235" s="51"/>
      <c r="F235" s="54"/>
      <c r="G235" s="51"/>
      <c r="H235" s="51"/>
    </row>
    <row r="236" spans="5:8" ht="18" customHeight="1">
      <c r="E236" s="51"/>
      <c r="F236" s="54"/>
      <c r="G236" s="51"/>
      <c r="H236" s="51"/>
    </row>
    <row r="237" spans="5:8" ht="18" customHeight="1">
      <c r="E237" s="51"/>
      <c r="F237" s="54"/>
      <c r="G237" s="51"/>
      <c r="H237" s="51"/>
    </row>
    <row r="238" spans="5:8" ht="18" customHeight="1">
      <c r="E238" s="51"/>
      <c r="F238" s="54"/>
      <c r="G238" s="51"/>
      <c r="H238" s="51"/>
    </row>
    <row r="239" spans="5:8" ht="18" customHeight="1">
      <c r="E239" s="51"/>
      <c r="F239" s="54"/>
      <c r="G239" s="51"/>
      <c r="H239" s="51"/>
    </row>
    <row r="240" spans="5:8" ht="18" customHeight="1">
      <c r="E240" s="51"/>
      <c r="F240" s="54"/>
      <c r="G240" s="51"/>
      <c r="H240" s="51"/>
    </row>
    <row r="241" spans="5:8" ht="18" customHeight="1">
      <c r="E241" s="51"/>
      <c r="F241" s="54"/>
      <c r="G241" s="51"/>
      <c r="H241" s="51"/>
    </row>
    <row r="242" spans="5:8" ht="18" customHeight="1">
      <c r="E242" s="51"/>
      <c r="F242" s="54"/>
      <c r="G242" s="51"/>
      <c r="H242" s="51"/>
    </row>
    <row r="243" spans="5:8" ht="18" customHeight="1">
      <c r="E243" s="51"/>
      <c r="F243" s="54"/>
      <c r="G243" s="51"/>
      <c r="H243" s="51"/>
    </row>
    <row r="244" spans="5:8" ht="18" customHeight="1">
      <c r="E244" s="51"/>
      <c r="F244" s="54"/>
      <c r="G244" s="51"/>
      <c r="H244" s="51"/>
    </row>
    <row r="245" spans="5:8" ht="18" customHeight="1">
      <c r="E245" s="51"/>
      <c r="F245" s="54"/>
      <c r="G245" s="51"/>
      <c r="H245" s="51"/>
    </row>
    <row r="246" spans="5:8" ht="18" customHeight="1">
      <c r="E246" s="51"/>
      <c r="F246" s="54"/>
      <c r="G246" s="51"/>
      <c r="H246" s="51"/>
    </row>
    <row r="247" spans="5:8" ht="18" customHeight="1">
      <c r="E247" s="51"/>
      <c r="F247" s="54"/>
      <c r="G247" s="51"/>
      <c r="H247" s="51"/>
    </row>
    <row r="248" spans="5:8" ht="18" customHeight="1">
      <c r="E248" s="51"/>
      <c r="F248" s="54"/>
      <c r="G248" s="51"/>
      <c r="H248" s="51"/>
    </row>
    <row r="249" spans="5:8" ht="18" customHeight="1">
      <c r="E249" s="51"/>
      <c r="F249" s="54"/>
      <c r="G249" s="51"/>
      <c r="H249" s="51"/>
    </row>
    <row r="250" spans="5:8" ht="18" customHeight="1">
      <c r="E250" s="51"/>
      <c r="F250" s="54"/>
      <c r="G250" s="51"/>
      <c r="H250" s="51"/>
    </row>
    <row r="251" spans="5:8" ht="18" customHeight="1">
      <c r="E251" s="51"/>
      <c r="F251" s="54"/>
      <c r="G251" s="51"/>
      <c r="H251" s="51"/>
    </row>
    <row r="252" spans="5:8" ht="18" customHeight="1">
      <c r="E252" s="51"/>
      <c r="F252" s="56"/>
      <c r="G252" s="51"/>
      <c r="H252" s="51"/>
    </row>
    <row r="253" spans="5:8" ht="18" customHeight="1">
      <c r="E253" s="51"/>
      <c r="F253" s="56"/>
      <c r="G253" s="51"/>
      <c r="H253" s="51"/>
    </row>
    <row r="254" spans="5:8" ht="18" customHeight="1">
      <c r="E254" s="51"/>
      <c r="F254" s="56"/>
      <c r="G254" s="51"/>
      <c r="H254" s="51"/>
    </row>
    <row r="255" spans="5:8" ht="18" customHeight="1">
      <c r="E255" s="51"/>
      <c r="F255" s="56"/>
      <c r="G255" s="51"/>
      <c r="H255" s="51"/>
    </row>
    <row r="256" spans="5:8" ht="18" customHeight="1">
      <c r="E256" s="51"/>
      <c r="F256" s="56"/>
      <c r="G256" s="51"/>
      <c r="H256" s="51"/>
    </row>
    <row r="257" spans="5:8" ht="18" customHeight="1">
      <c r="E257" s="51"/>
      <c r="F257" s="56"/>
      <c r="G257" s="51"/>
      <c r="H257" s="51"/>
    </row>
    <row r="258" spans="5:8" ht="18" customHeight="1">
      <c r="E258" s="51"/>
      <c r="F258" s="56"/>
      <c r="G258" s="51"/>
      <c r="H258" s="51"/>
    </row>
    <row r="259" spans="5:8" ht="18" customHeight="1">
      <c r="E259" s="51"/>
      <c r="F259" s="56"/>
      <c r="G259" s="51"/>
      <c r="H259" s="51"/>
    </row>
    <row r="260" spans="5:8" ht="18" customHeight="1">
      <c r="E260" s="51"/>
      <c r="F260" s="56"/>
      <c r="G260" s="51"/>
      <c r="H260" s="51"/>
    </row>
    <row r="261" spans="5:8" ht="18" customHeight="1">
      <c r="E261" s="51"/>
      <c r="F261" s="56"/>
      <c r="G261" s="51"/>
      <c r="H261" s="51"/>
    </row>
    <row r="262" spans="5:8" ht="18" customHeight="1">
      <c r="E262" s="51"/>
      <c r="F262" s="54"/>
      <c r="G262" s="51"/>
      <c r="H262" s="51"/>
    </row>
    <row r="263" spans="5:8" ht="18" customHeight="1">
      <c r="E263" s="51"/>
      <c r="F263" s="56"/>
      <c r="G263" s="51"/>
      <c r="H263" s="51"/>
    </row>
    <row r="264" spans="5:8" ht="18" customHeight="1">
      <c r="E264" s="51"/>
      <c r="F264" s="56"/>
      <c r="G264" s="51"/>
      <c r="H264" s="51"/>
    </row>
    <row r="265" spans="5:8" ht="18" customHeight="1">
      <c r="E265" s="51"/>
      <c r="F265" s="56"/>
      <c r="G265" s="51"/>
      <c r="H265" s="51"/>
    </row>
    <row r="266" spans="5:8" ht="18" customHeight="1">
      <c r="E266" s="51"/>
      <c r="F266" s="54"/>
      <c r="G266" s="51"/>
      <c r="H266" s="51"/>
    </row>
    <row r="267" spans="5:8" ht="18" customHeight="1">
      <c r="E267" s="51"/>
      <c r="F267" s="54"/>
      <c r="G267" s="51"/>
      <c r="H267" s="51"/>
    </row>
    <row r="268" spans="5:8" ht="18" customHeight="1">
      <c r="E268" s="51"/>
      <c r="F268" s="54"/>
      <c r="G268" s="51"/>
      <c r="H268" s="51"/>
    </row>
    <row r="269" spans="5:8" ht="18" customHeight="1">
      <c r="E269" s="51"/>
      <c r="F269" s="54"/>
      <c r="G269" s="51"/>
      <c r="H269" s="51"/>
    </row>
    <row r="270" spans="5:8" ht="18" customHeight="1">
      <c r="E270" s="51"/>
      <c r="F270" s="54"/>
      <c r="G270" s="51"/>
      <c r="H270" s="51"/>
    </row>
    <row r="271" spans="5:8" ht="18" customHeight="1">
      <c r="E271" s="51"/>
      <c r="F271" s="54"/>
      <c r="G271" s="51"/>
      <c r="H271" s="51"/>
    </row>
    <row r="272" spans="5:8" ht="18" customHeight="1">
      <c r="E272" s="51"/>
      <c r="F272" s="54"/>
      <c r="G272" s="51"/>
      <c r="H272" s="51"/>
    </row>
    <row r="273" spans="5:8" ht="18" customHeight="1">
      <c r="E273" s="51"/>
      <c r="F273" s="54"/>
      <c r="G273" s="51"/>
      <c r="H273" s="51"/>
    </row>
    <row r="274" spans="5:8" ht="18" customHeight="1">
      <c r="E274" s="51"/>
      <c r="F274" s="54"/>
      <c r="G274" s="51"/>
      <c r="H274" s="51"/>
    </row>
    <row r="275" spans="5:8" ht="18" customHeight="1">
      <c r="E275" s="51"/>
      <c r="F275" s="54"/>
      <c r="G275" s="51"/>
      <c r="H275" s="51"/>
    </row>
    <row r="276" spans="5:8" ht="18" customHeight="1">
      <c r="E276" s="51"/>
      <c r="F276" s="54"/>
      <c r="G276" s="51"/>
      <c r="H276" s="51"/>
    </row>
    <row r="277" spans="5:8" ht="18" customHeight="1">
      <c r="E277" s="51"/>
      <c r="F277" s="54"/>
      <c r="G277" s="51"/>
      <c r="H277" s="51"/>
    </row>
    <row r="278" spans="5:8" ht="18" customHeight="1">
      <c r="E278" s="51"/>
      <c r="F278" s="54"/>
      <c r="G278" s="51"/>
      <c r="H278" s="51"/>
    </row>
    <row r="279" spans="5:8" ht="18" customHeight="1">
      <c r="E279" s="51"/>
      <c r="F279" s="54"/>
      <c r="G279" s="51"/>
      <c r="H279" s="51"/>
    </row>
    <row r="280" spans="5:8" ht="18" customHeight="1">
      <c r="E280" s="51"/>
      <c r="F280" s="54"/>
      <c r="G280" s="51"/>
      <c r="H280" s="51"/>
    </row>
    <row r="281" spans="5:8" ht="18" customHeight="1">
      <c r="E281" s="51"/>
      <c r="F281" s="54"/>
      <c r="G281" s="51"/>
      <c r="H281" s="51"/>
    </row>
    <row r="282" spans="5:8" ht="18" customHeight="1">
      <c r="E282" s="51"/>
      <c r="F282" s="54"/>
      <c r="G282" s="51"/>
      <c r="H282" s="51"/>
    </row>
    <row r="283" spans="5:8" ht="18" customHeight="1">
      <c r="E283" s="51"/>
      <c r="F283" s="56"/>
      <c r="G283" s="51"/>
      <c r="H283" s="51"/>
    </row>
    <row r="284" spans="5:8" ht="18" customHeight="1">
      <c r="E284" s="51"/>
      <c r="F284" s="56"/>
      <c r="G284" s="51"/>
      <c r="H284" s="51"/>
    </row>
    <row r="285" spans="5:8" ht="18" customHeight="1">
      <c r="E285" s="51"/>
      <c r="F285" s="56"/>
      <c r="G285" s="51"/>
      <c r="H285" s="51"/>
    </row>
    <row r="286" spans="5:8" ht="18" customHeight="1">
      <c r="E286" s="51"/>
      <c r="F286" s="56"/>
      <c r="G286" s="51"/>
      <c r="H286" s="51"/>
    </row>
    <row r="287" spans="5:8" ht="18" customHeight="1">
      <c r="E287" s="51"/>
      <c r="F287" s="56"/>
      <c r="G287" s="51"/>
      <c r="H287" s="51"/>
    </row>
    <row r="288" spans="5:8" ht="18" customHeight="1">
      <c r="E288" s="51"/>
      <c r="F288" s="56"/>
      <c r="G288" s="51"/>
      <c r="H288" s="51"/>
    </row>
    <row r="289" spans="5:8" ht="18" customHeight="1">
      <c r="E289" s="51"/>
      <c r="F289" s="56"/>
      <c r="G289" s="51"/>
      <c r="H289" s="51"/>
    </row>
    <row r="290" spans="5:8" ht="18" customHeight="1">
      <c r="E290" s="51"/>
      <c r="F290" s="56"/>
      <c r="G290" s="51"/>
      <c r="H290" s="51"/>
    </row>
    <row r="291" spans="5:8" ht="18" customHeight="1">
      <c r="E291" s="51"/>
      <c r="F291" s="56"/>
      <c r="G291" s="51"/>
      <c r="H291" s="51"/>
    </row>
    <row r="292" spans="5:8" ht="18" customHeight="1">
      <c r="E292" s="51"/>
      <c r="F292" s="56"/>
      <c r="G292" s="51"/>
      <c r="H292" s="51"/>
    </row>
    <row r="293" spans="5:8" ht="18" customHeight="1">
      <c r="E293" s="51"/>
      <c r="F293" s="54"/>
      <c r="G293" s="51"/>
      <c r="H293" s="51"/>
    </row>
    <row r="294" spans="5:8" ht="18" customHeight="1">
      <c r="E294" s="51"/>
      <c r="F294" s="56"/>
      <c r="G294" s="51"/>
      <c r="H294" s="51"/>
    </row>
    <row r="295" spans="5:8" ht="18" customHeight="1">
      <c r="E295" s="51"/>
      <c r="F295" s="56"/>
      <c r="G295" s="51"/>
      <c r="H295" s="51"/>
    </row>
    <row r="296" spans="5:8" ht="18" customHeight="1">
      <c r="E296" s="51"/>
      <c r="F296" s="56"/>
      <c r="G296" s="51"/>
      <c r="H296" s="51"/>
    </row>
    <row r="297" spans="5:8" ht="18" customHeight="1">
      <c r="E297" s="51"/>
      <c r="F297" s="54"/>
      <c r="G297" s="51"/>
      <c r="H297" s="51"/>
    </row>
    <row r="298" spans="5:8" ht="18" customHeight="1">
      <c r="E298" s="51"/>
      <c r="F298" s="54"/>
      <c r="G298" s="51"/>
      <c r="H298" s="51"/>
    </row>
    <row r="299" spans="5:8" ht="18" customHeight="1">
      <c r="E299" s="51"/>
      <c r="F299" s="54"/>
      <c r="G299" s="51"/>
      <c r="H299" s="51"/>
    </row>
    <row r="300" spans="5:8" ht="18" customHeight="1">
      <c r="E300" s="51"/>
      <c r="F300" s="54"/>
      <c r="G300" s="51"/>
      <c r="H300" s="51"/>
    </row>
    <row r="301" spans="5:8" ht="18" customHeight="1">
      <c r="E301" s="51"/>
      <c r="F301" s="54"/>
      <c r="G301" s="51"/>
      <c r="H301" s="51"/>
    </row>
    <row r="302" spans="5:8" ht="18" customHeight="1">
      <c r="E302" s="51"/>
      <c r="F302" s="54"/>
      <c r="G302" s="51"/>
      <c r="H302" s="51"/>
    </row>
    <row r="303" spans="5:8" ht="18" customHeight="1">
      <c r="E303" s="51"/>
      <c r="F303" s="54"/>
      <c r="G303" s="51"/>
      <c r="H303" s="51"/>
    </row>
    <row r="304" spans="5:8" ht="18" customHeight="1">
      <c r="E304" s="51"/>
      <c r="F304" s="54"/>
      <c r="G304" s="51"/>
      <c r="H304" s="51"/>
    </row>
    <row r="305" spans="5:8" ht="18" customHeight="1">
      <c r="E305" s="51"/>
      <c r="F305" s="54"/>
      <c r="G305" s="51"/>
      <c r="H305" s="51"/>
    </row>
    <row r="306" spans="5:8" ht="18" customHeight="1">
      <c r="E306" s="51"/>
      <c r="F306" s="54"/>
      <c r="G306" s="51"/>
      <c r="H306" s="51"/>
    </row>
    <row r="307" spans="5:8" ht="18" customHeight="1">
      <c r="E307" s="51"/>
      <c r="F307" s="54"/>
      <c r="G307" s="51"/>
      <c r="H307" s="51"/>
    </row>
    <row r="308" spans="5:8" ht="18" customHeight="1">
      <c r="E308" s="51"/>
      <c r="F308" s="54"/>
      <c r="G308" s="51"/>
      <c r="H308" s="51"/>
    </row>
    <row r="309" spans="5:8" ht="18" customHeight="1">
      <c r="E309" s="51"/>
      <c r="F309" s="54"/>
      <c r="G309" s="51"/>
      <c r="H309" s="51"/>
    </row>
    <row r="310" spans="5:8" ht="18" customHeight="1">
      <c r="E310" s="51"/>
      <c r="F310" s="54"/>
      <c r="G310" s="51"/>
      <c r="H310" s="51"/>
    </row>
    <row r="311" spans="5:8" ht="18" customHeight="1">
      <c r="E311" s="51"/>
      <c r="F311" s="54"/>
      <c r="G311" s="51"/>
      <c r="H311" s="51"/>
    </row>
    <row r="312" spans="5:8" ht="18" customHeight="1">
      <c r="E312" s="51"/>
      <c r="F312" s="54"/>
      <c r="G312" s="51"/>
      <c r="H312" s="51"/>
    </row>
    <row r="313" spans="5:8" ht="18" customHeight="1">
      <c r="E313" s="51"/>
      <c r="F313" s="54"/>
      <c r="G313" s="51"/>
      <c r="H313" s="51"/>
    </row>
    <row r="314" spans="5:8" ht="18" customHeight="1">
      <c r="E314" s="51"/>
      <c r="F314" s="56"/>
      <c r="G314" s="51"/>
      <c r="H314" s="51"/>
    </row>
    <row r="315" spans="5:8" ht="18" customHeight="1">
      <c r="E315" s="51"/>
      <c r="F315" s="56"/>
      <c r="G315" s="51"/>
      <c r="H315" s="51"/>
    </row>
    <row r="316" spans="5:8" ht="18" customHeight="1">
      <c r="E316" s="51"/>
      <c r="F316" s="56"/>
      <c r="G316" s="51"/>
      <c r="H316" s="51"/>
    </row>
    <row r="317" spans="5:8" ht="18" customHeight="1">
      <c r="E317" s="51"/>
      <c r="F317" s="56"/>
      <c r="G317" s="51"/>
      <c r="H317" s="51"/>
    </row>
    <row r="318" spans="5:8" ht="18" customHeight="1">
      <c r="E318" s="51"/>
      <c r="F318" s="56"/>
      <c r="G318" s="51"/>
      <c r="H318" s="51"/>
    </row>
    <row r="319" spans="5:8" ht="18" customHeight="1">
      <c r="E319" s="51"/>
      <c r="F319" s="56"/>
      <c r="G319" s="51"/>
      <c r="H319" s="51"/>
    </row>
    <row r="320" spans="5:8" ht="18" customHeight="1">
      <c r="E320" s="51"/>
      <c r="F320" s="56"/>
      <c r="G320" s="51"/>
      <c r="H320" s="51"/>
    </row>
    <row r="321" spans="5:8" ht="18" customHeight="1">
      <c r="E321" s="51"/>
      <c r="F321" s="56"/>
      <c r="G321" s="51"/>
      <c r="H321" s="51"/>
    </row>
    <row r="322" spans="5:8" ht="18" customHeight="1">
      <c r="E322" s="51"/>
      <c r="F322" s="56"/>
      <c r="G322" s="51"/>
      <c r="H322" s="51"/>
    </row>
    <row r="323" spans="5:8" ht="18" customHeight="1">
      <c r="E323" s="51"/>
      <c r="F323" s="56"/>
      <c r="G323" s="51"/>
      <c r="H323" s="51"/>
    </row>
    <row r="324" spans="5:8" ht="18" customHeight="1">
      <c r="E324" s="51"/>
      <c r="F324" s="54"/>
      <c r="G324" s="51"/>
      <c r="H324" s="51"/>
    </row>
    <row r="325" spans="5:8" ht="18" customHeight="1">
      <c r="E325" s="51"/>
      <c r="F325" s="56"/>
      <c r="G325" s="51"/>
      <c r="H325" s="51"/>
    </row>
    <row r="326" spans="5:8" ht="18" customHeight="1">
      <c r="E326" s="51"/>
      <c r="F326" s="56"/>
      <c r="G326" s="51"/>
      <c r="H326" s="51"/>
    </row>
    <row r="327" spans="5:8" ht="18" customHeight="1">
      <c r="E327" s="51"/>
      <c r="F327" s="56"/>
      <c r="G327" s="51"/>
      <c r="H327" s="51"/>
    </row>
    <row r="328" spans="5:8" ht="18" customHeight="1">
      <c r="E328" s="51"/>
      <c r="F328" s="54"/>
      <c r="G328" s="51"/>
      <c r="H328" s="51"/>
    </row>
    <row r="329" spans="5:8" ht="18" customHeight="1">
      <c r="E329" s="51"/>
      <c r="F329" s="54"/>
      <c r="G329" s="51"/>
      <c r="H329" s="51"/>
    </row>
    <row r="330" spans="5:8" ht="18" customHeight="1">
      <c r="E330" s="51"/>
      <c r="F330" s="54"/>
      <c r="G330" s="51"/>
      <c r="H330" s="51"/>
    </row>
    <row r="331" spans="5:8" ht="18" customHeight="1">
      <c r="E331" s="51"/>
      <c r="F331" s="54"/>
      <c r="G331" s="51"/>
      <c r="H331" s="51"/>
    </row>
    <row r="332" spans="5:8" ht="18" customHeight="1">
      <c r="E332" s="51"/>
      <c r="F332" s="54"/>
      <c r="G332" s="51"/>
      <c r="H332" s="51"/>
    </row>
    <row r="333" spans="5:8" ht="18" customHeight="1">
      <c r="E333" s="51"/>
      <c r="F333" s="54"/>
      <c r="G333" s="51"/>
      <c r="H333" s="51"/>
    </row>
    <row r="334" spans="5:8" ht="18" customHeight="1">
      <c r="E334" s="51"/>
      <c r="F334" s="54"/>
      <c r="G334" s="51"/>
      <c r="H334" s="51"/>
    </row>
    <row r="335" spans="5:8" ht="18" customHeight="1">
      <c r="E335" s="51"/>
      <c r="F335" s="54"/>
      <c r="G335" s="51"/>
      <c r="H335" s="51"/>
    </row>
    <row r="336" spans="5:8" ht="18" customHeight="1">
      <c r="E336" s="51"/>
      <c r="F336" s="54"/>
      <c r="G336" s="51"/>
      <c r="H336" s="51"/>
    </row>
    <row r="337" spans="5:8" ht="18" customHeight="1">
      <c r="E337" s="51"/>
      <c r="F337" s="54"/>
      <c r="G337" s="51"/>
      <c r="H337" s="51"/>
    </row>
    <row r="338" spans="5:8" ht="18" customHeight="1">
      <c r="E338" s="51"/>
      <c r="F338" s="54"/>
      <c r="G338" s="51"/>
      <c r="H338" s="51"/>
    </row>
    <row r="339" spans="5:8" ht="18" customHeight="1">
      <c r="E339" s="51"/>
      <c r="F339" s="54"/>
      <c r="G339" s="51"/>
      <c r="H339" s="51"/>
    </row>
    <row r="340" spans="5:8" ht="18" customHeight="1">
      <c r="E340" s="51"/>
      <c r="F340" s="54"/>
      <c r="G340" s="51"/>
      <c r="H340" s="51"/>
    </row>
    <row r="341" spans="5:8" ht="18" customHeight="1">
      <c r="E341" s="51"/>
      <c r="F341" s="54"/>
      <c r="G341" s="51"/>
      <c r="H341" s="51"/>
    </row>
    <row r="342" spans="5:8" ht="18" customHeight="1">
      <c r="E342" s="51"/>
      <c r="F342" s="54"/>
      <c r="G342" s="51"/>
      <c r="H342" s="51"/>
    </row>
    <row r="343" spans="5:8" ht="18" customHeight="1">
      <c r="E343" s="51"/>
      <c r="F343" s="54"/>
      <c r="G343" s="51"/>
      <c r="H343" s="51"/>
    </row>
    <row r="344" spans="5:8" ht="18" customHeight="1">
      <c r="E344" s="51"/>
      <c r="F344" s="54"/>
      <c r="G344" s="51"/>
      <c r="H344" s="51"/>
    </row>
    <row r="345" spans="5:8" ht="18" customHeight="1">
      <c r="E345" s="51"/>
      <c r="F345" s="56"/>
      <c r="G345" s="51"/>
      <c r="H345" s="51"/>
    </row>
    <row r="346" spans="5:8" ht="18" customHeight="1">
      <c r="E346" s="51"/>
      <c r="F346" s="56"/>
      <c r="G346" s="51"/>
      <c r="H346" s="51"/>
    </row>
    <row r="347" spans="5:8" ht="18" customHeight="1">
      <c r="E347" s="51"/>
      <c r="F347" s="56"/>
      <c r="G347" s="51"/>
      <c r="H347" s="51"/>
    </row>
    <row r="348" spans="5:8" ht="18" customHeight="1">
      <c r="E348" s="51"/>
      <c r="F348" s="56"/>
      <c r="G348" s="51"/>
      <c r="H348" s="51"/>
    </row>
    <row r="349" spans="5:8" ht="18" customHeight="1">
      <c r="E349" s="51"/>
      <c r="F349" s="56"/>
      <c r="G349" s="51"/>
      <c r="H349" s="51"/>
    </row>
    <row r="350" spans="5:8" ht="18" customHeight="1">
      <c r="E350" s="51"/>
      <c r="F350" s="56"/>
      <c r="G350" s="51"/>
      <c r="H350" s="51"/>
    </row>
    <row r="351" spans="5:8" ht="18" customHeight="1">
      <c r="E351" s="51"/>
      <c r="F351" s="56"/>
      <c r="G351" s="51"/>
      <c r="H351" s="51"/>
    </row>
    <row r="352" spans="5:8" ht="18" customHeight="1">
      <c r="E352" s="51"/>
      <c r="F352" s="56"/>
      <c r="G352" s="51"/>
      <c r="H352" s="51"/>
    </row>
    <row r="353" spans="5:8" ht="18" customHeight="1">
      <c r="E353" s="51"/>
      <c r="F353" s="56"/>
      <c r="G353" s="51"/>
      <c r="H353" s="51"/>
    </row>
    <row r="354" spans="5:8" ht="18" customHeight="1">
      <c r="E354" s="51"/>
      <c r="F354" s="56"/>
      <c r="G354" s="51"/>
      <c r="H354" s="51"/>
    </row>
    <row r="355" spans="5:8" ht="18" customHeight="1">
      <c r="E355" s="51"/>
      <c r="F355" s="54"/>
      <c r="G355" s="51"/>
      <c r="H355" s="51"/>
    </row>
    <row r="356" spans="5:8" ht="18" customHeight="1">
      <c r="E356" s="51"/>
      <c r="F356" s="56"/>
      <c r="G356" s="51"/>
      <c r="H356" s="51"/>
    </row>
    <row r="357" spans="5:8" ht="18" customHeight="1">
      <c r="E357" s="51"/>
      <c r="F357" s="56"/>
      <c r="G357" s="51"/>
      <c r="H357" s="51"/>
    </row>
    <row r="358" spans="5:8" ht="18" customHeight="1">
      <c r="E358" s="51"/>
      <c r="F358" s="56"/>
      <c r="G358" s="51"/>
      <c r="H358" s="51"/>
    </row>
    <row r="359" spans="5:8" ht="18" customHeight="1">
      <c r="E359" s="51"/>
      <c r="F359" s="54"/>
      <c r="G359" s="51"/>
      <c r="H359" s="51"/>
    </row>
    <row r="360" spans="5:8" ht="18" customHeight="1">
      <c r="E360" s="51"/>
      <c r="F360" s="54"/>
      <c r="G360" s="51"/>
      <c r="H360" s="51"/>
    </row>
    <row r="361" spans="5:8" ht="18" customHeight="1">
      <c r="E361" s="51"/>
      <c r="F361" s="54"/>
      <c r="G361" s="51"/>
      <c r="H361" s="51"/>
    </row>
    <row r="362" spans="5:8" ht="18" customHeight="1">
      <c r="E362" s="51"/>
      <c r="F362" s="54"/>
      <c r="G362" s="51"/>
      <c r="H362" s="51"/>
    </row>
    <row r="363" spans="5:8" ht="18" customHeight="1">
      <c r="E363" s="51"/>
      <c r="F363" s="54"/>
      <c r="G363" s="51"/>
      <c r="H363" s="51"/>
    </row>
    <row r="364" spans="5:8" ht="18" customHeight="1">
      <c r="E364" s="51"/>
      <c r="F364" s="54"/>
      <c r="G364" s="51"/>
      <c r="H364" s="51"/>
    </row>
    <row r="365" spans="5:8" ht="18" customHeight="1">
      <c r="E365" s="51"/>
      <c r="F365" s="54"/>
      <c r="G365" s="51"/>
      <c r="H365" s="51"/>
    </row>
    <row r="366" spans="5:8" ht="18" customHeight="1">
      <c r="E366" s="51"/>
      <c r="F366" s="54"/>
      <c r="G366" s="51"/>
      <c r="H366" s="51"/>
    </row>
    <row r="367" spans="5:8" ht="18" customHeight="1">
      <c r="E367" s="51"/>
      <c r="F367" s="54"/>
      <c r="G367" s="51"/>
      <c r="H367" s="51"/>
    </row>
    <row r="368" spans="5:8" ht="18" customHeight="1">
      <c r="E368" s="51"/>
      <c r="F368" s="54"/>
      <c r="G368" s="51"/>
      <c r="H368" s="51"/>
    </row>
    <row r="369" spans="5:8" ht="18" customHeight="1">
      <c r="E369" s="51"/>
      <c r="F369" s="54"/>
      <c r="G369" s="51"/>
      <c r="H369" s="51"/>
    </row>
    <row r="370" spans="5:8" ht="18" customHeight="1">
      <c r="E370" s="51"/>
      <c r="F370" s="54"/>
      <c r="G370" s="51"/>
      <c r="H370" s="51"/>
    </row>
    <row r="371" spans="5:8" ht="18" customHeight="1">
      <c r="E371" s="51"/>
      <c r="F371" s="54"/>
      <c r="G371" s="51"/>
      <c r="H371" s="51"/>
    </row>
    <row r="372" spans="5:8" ht="18" customHeight="1">
      <c r="E372" s="51"/>
      <c r="F372" s="54"/>
      <c r="G372" s="51"/>
      <c r="H372" s="51"/>
    </row>
    <row r="373" spans="5:8" ht="18" customHeight="1">
      <c r="E373" s="51"/>
      <c r="F373" s="54"/>
      <c r="G373" s="51"/>
      <c r="H373" s="51"/>
    </row>
    <row r="374" spans="5:8" ht="18" customHeight="1">
      <c r="E374" s="51"/>
      <c r="F374" s="54"/>
      <c r="G374" s="51"/>
      <c r="H374" s="51"/>
    </row>
    <row r="375" spans="5:8" ht="18" customHeight="1">
      <c r="E375" s="51"/>
      <c r="F375" s="54"/>
      <c r="G375" s="51"/>
      <c r="H375" s="51"/>
    </row>
    <row r="376" spans="5:8" ht="18" customHeight="1">
      <c r="E376" s="51"/>
      <c r="F376" s="56"/>
      <c r="G376" s="51"/>
      <c r="H376" s="51"/>
    </row>
    <row r="377" spans="5:8" ht="18" customHeight="1">
      <c r="E377" s="51"/>
      <c r="F377" s="56"/>
      <c r="G377" s="51"/>
      <c r="H377" s="51"/>
    </row>
    <row r="378" spans="5:8" ht="18" customHeight="1">
      <c r="E378" s="51"/>
      <c r="F378" s="56"/>
      <c r="G378" s="51"/>
      <c r="H378" s="51"/>
    </row>
    <row r="379" spans="5:8" ht="18" customHeight="1">
      <c r="E379" s="51"/>
      <c r="F379" s="56"/>
      <c r="G379" s="51"/>
      <c r="H379" s="51"/>
    </row>
    <row r="380" spans="5:8" ht="18" customHeight="1">
      <c r="E380" s="51"/>
      <c r="F380" s="56"/>
      <c r="G380" s="51"/>
      <c r="H380" s="51"/>
    </row>
    <row r="381" spans="5:8" ht="18" customHeight="1">
      <c r="E381" s="51"/>
      <c r="F381" s="56"/>
      <c r="G381" s="51"/>
      <c r="H381" s="51"/>
    </row>
    <row r="382" spans="5:8" ht="18" customHeight="1">
      <c r="E382" s="51"/>
      <c r="F382" s="56"/>
      <c r="G382" s="51"/>
      <c r="H382" s="51"/>
    </row>
    <row r="383" spans="5:8" ht="18" customHeight="1">
      <c r="E383" s="51"/>
      <c r="F383" s="56"/>
      <c r="G383" s="51"/>
      <c r="H383" s="51"/>
    </row>
    <row r="384" spans="5:8" ht="18" customHeight="1">
      <c r="E384" s="51"/>
      <c r="F384" s="56"/>
      <c r="G384" s="51"/>
      <c r="H384" s="51"/>
    </row>
    <row r="385" spans="5:8" ht="18" customHeight="1">
      <c r="E385" s="51"/>
      <c r="F385" s="56"/>
      <c r="G385" s="51"/>
      <c r="H385" s="51"/>
    </row>
    <row r="386" spans="5:8" ht="18" customHeight="1">
      <c r="E386" s="51"/>
      <c r="F386" s="54"/>
      <c r="G386" s="51"/>
      <c r="H386" s="51"/>
    </row>
    <row r="387" spans="5:8" ht="18" customHeight="1">
      <c r="E387" s="51"/>
      <c r="F387" s="56"/>
      <c r="G387" s="51"/>
      <c r="H387" s="51"/>
    </row>
    <row r="388" spans="5:8" ht="18" customHeight="1">
      <c r="E388" s="51"/>
      <c r="F388" s="56"/>
      <c r="G388" s="51"/>
      <c r="H388" s="51"/>
    </row>
    <row r="389" spans="5:8" ht="18" customHeight="1">
      <c r="E389" s="51"/>
      <c r="F389" s="56"/>
      <c r="G389" s="51"/>
      <c r="H389" s="51"/>
    </row>
    <row r="390" spans="5:8" ht="18" customHeight="1">
      <c r="E390" s="51"/>
      <c r="F390" s="54"/>
      <c r="G390" s="51"/>
      <c r="H390" s="51"/>
    </row>
    <row r="391" spans="5:8" ht="18" customHeight="1">
      <c r="E391" s="51"/>
      <c r="F391" s="54"/>
      <c r="G391" s="51"/>
      <c r="H391" s="51"/>
    </row>
    <row r="392" spans="5:8" ht="18" customHeight="1">
      <c r="E392" s="51"/>
      <c r="F392" s="54"/>
      <c r="G392" s="51"/>
      <c r="H392" s="51"/>
    </row>
    <row r="393" spans="5:8" ht="18" customHeight="1">
      <c r="E393" s="51"/>
      <c r="F393" s="54"/>
      <c r="G393" s="51"/>
      <c r="H393" s="51"/>
    </row>
    <row r="394" spans="5:8" ht="18" customHeight="1">
      <c r="E394" s="51"/>
      <c r="F394" s="54"/>
      <c r="G394" s="51"/>
      <c r="H394" s="51"/>
    </row>
    <row r="395" spans="5:8" ht="18" customHeight="1">
      <c r="E395" s="51"/>
      <c r="F395" s="54"/>
      <c r="G395" s="51"/>
      <c r="H395" s="51"/>
    </row>
    <row r="396" spans="5:8" ht="18" customHeight="1">
      <c r="E396" s="51"/>
      <c r="F396" s="54"/>
      <c r="G396" s="51"/>
      <c r="H396" s="51"/>
    </row>
    <row r="397" spans="5:8" ht="18" customHeight="1">
      <c r="E397" s="51"/>
      <c r="F397" s="54"/>
      <c r="G397" s="51"/>
      <c r="H397" s="51"/>
    </row>
    <row r="398" spans="5:8" ht="18" customHeight="1">
      <c r="E398" s="51"/>
      <c r="F398" s="54"/>
      <c r="G398" s="51"/>
      <c r="H398" s="51"/>
    </row>
    <row r="399" spans="5:8" ht="18" customHeight="1">
      <c r="E399" s="51"/>
      <c r="F399" s="54"/>
      <c r="G399" s="51"/>
      <c r="H399" s="51"/>
    </row>
    <row r="400" spans="5:8" ht="18" customHeight="1">
      <c r="E400" s="51"/>
      <c r="F400" s="54"/>
      <c r="G400" s="51"/>
      <c r="H400" s="51"/>
    </row>
    <row r="401" spans="5:8" ht="18" customHeight="1">
      <c r="E401" s="51"/>
      <c r="F401" s="54"/>
      <c r="G401" s="51"/>
      <c r="H401" s="51"/>
    </row>
    <row r="402" spans="5:8" ht="18" customHeight="1">
      <c r="E402" s="51"/>
      <c r="F402" s="54"/>
      <c r="G402" s="51"/>
      <c r="H402" s="51"/>
    </row>
    <row r="403" spans="5:8" ht="18" customHeight="1">
      <c r="E403" s="51"/>
      <c r="F403" s="54"/>
      <c r="G403" s="51"/>
      <c r="H403" s="51"/>
    </row>
    <row r="404" spans="5:8" ht="18" customHeight="1">
      <c r="E404" s="51"/>
      <c r="F404" s="54"/>
      <c r="G404" s="51"/>
      <c r="H404" s="51"/>
    </row>
    <row r="405" spans="5:8" ht="18" customHeight="1">
      <c r="E405" s="51"/>
      <c r="F405" s="54"/>
      <c r="G405" s="51"/>
      <c r="H405" s="51"/>
    </row>
    <row r="406" spans="5:8" ht="18" customHeight="1">
      <c r="E406" s="51"/>
      <c r="F406" s="54"/>
      <c r="G406" s="51"/>
      <c r="H406" s="51"/>
    </row>
    <row r="407" spans="5:8" ht="18" customHeight="1">
      <c r="E407" s="51"/>
      <c r="F407" s="56"/>
      <c r="G407" s="51"/>
      <c r="H407" s="51"/>
    </row>
    <row r="408" spans="5:8" ht="18" customHeight="1">
      <c r="E408" s="51"/>
      <c r="F408" s="56"/>
      <c r="G408" s="51"/>
      <c r="H408" s="51"/>
    </row>
    <row r="409" spans="5:8" ht="18" customHeight="1">
      <c r="E409" s="51"/>
      <c r="F409" s="56"/>
      <c r="G409" s="51"/>
      <c r="H409" s="51"/>
    </row>
    <row r="410" spans="5:8" ht="18" customHeight="1">
      <c r="E410" s="51"/>
      <c r="F410" s="56"/>
      <c r="G410" s="51"/>
      <c r="H410" s="51"/>
    </row>
    <row r="411" spans="5:8" ht="18" customHeight="1">
      <c r="E411" s="51"/>
      <c r="F411" s="56"/>
      <c r="G411" s="51"/>
      <c r="H411" s="51"/>
    </row>
    <row r="412" spans="5:8" ht="18" customHeight="1">
      <c r="E412" s="51"/>
      <c r="F412" s="56"/>
      <c r="G412" s="51"/>
      <c r="H412" s="51"/>
    </row>
    <row r="413" spans="5:8" ht="18" customHeight="1">
      <c r="E413" s="51"/>
      <c r="F413" s="56"/>
      <c r="G413" s="51"/>
      <c r="H413" s="51"/>
    </row>
    <row r="414" spans="5:8" ht="18" customHeight="1">
      <c r="E414" s="51"/>
      <c r="F414" s="56"/>
      <c r="G414" s="51"/>
      <c r="H414" s="51"/>
    </row>
    <row r="415" spans="5:8" ht="18" customHeight="1">
      <c r="E415" s="51"/>
      <c r="F415" s="56"/>
      <c r="G415" s="51"/>
      <c r="H415" s="51"/>
    </row>
    <row r="416" spans="5:8" ht="18" customHeight="1">
      <c r="E416" s="51"/>
      <c r="F416" s="56"/>
      <c r="G416" s="51"/>
      <c r="H416" s="51"/>
    </row>
    <row r="417" spans="5:8" ht="18" customHeight="1">
      <c r="E417" s="51"/>
      <c r="F417" s="54"/>
      <c r="G417" s="51"/>
      <c r="H417" s="51"/>
    </row>
    <row r="418" spans="5:8" ht="18" customHeight="1">
      <c r="E418" s="51"/>
      <c r="F418" s="56"/>
      <c r="G418" s="51"/>
      <c r="H418" s="51"/>
    </row>
    <row r="419" spans="5:8" ht="18" customHeight="1">
      <c r="E419" s="51"/>
      <c r="F419" s="56"/>
      <c r="G419" s="51"/>
      <c r="H419" s="51"/>
    </row>
    <row r="420" spans="5:8" ht="18" customHeight="1">
      <c r="E420" s="51"/>
      <c r="F420" s="56"/>
      <c r="G420" s="51"/>
      <c r="H420" s="51"/>
    </row>
    <row r="421" spans="5:8" ht="18" customHeight="1">
      <c r="E421" s="51"/>
      <c r="F421" s="54"/>
      <c r="G421" s="51"/>
      <c r="H421" s="51"/>
    </row>
    <row r="422" spans="5:8" ht="18" customHeight="1">
      <c r="E422" s="51"/>
      <c r="F422" s="54"/>
      <c r="G422" s="51"/>
      <c r="H422" s="51"/>
    </row>
    <row r="423" spans="5:8" ht="18" customHeight="1">
      <c r="E423" s="51"/>
      <c r="F423" s="54"/>
      <c r="G423" s="51"/>
      <c r="H423" s="51"/>
    </row>
    <row r="424" spans="5:8" ht="18" customHeight="1">
      <c r="E424" s="51"/>
      <c r="F424" s="54"/>
      <c r="G424" s="51"/>
      <c r="H424" s="51"/>
    </row>
    <row r="425" spans="5:8" ht="18" customHeight="1">
      <c r="E425" s="51"/>
      <c r="F425" s="54"/>
      <c r="G425" s="51"/>
      <c r="H425" s="51"/>
    </row>
    <row r="426" spans="5:8" ht="18" customHeight="1">
      <c r="E426" s="51"/>
      <c r="F426" s="54"/>
      <c r="G426" s="51"/>
      <c r="H426" s="51"/>
    </row>
    <row r="427" spans="5:8" ht="18" customHeight="1">
      <c r="E427" s="51"/>
      <c r="F427" s="54"/>
      <c r="G427" s="51"/>
      <c r="H427" s="51"/>
    </row>
    <row r="428" spans="5:8" ht="18" customHeight="1">
      <c r="E428" s="51"/>
      <c r="F428" s="54"/>
      <c r="G428" s="51"/>
      <c r="H428" s="51"/>
    </row>
    <row r="429" spans="5:8" ht="18" customHeight="1">
      <c r="E429" s="51"/>
      <c r="F429" s="54"/>
      <c r="G429" s="51"/>
      <c r="H429" s="51"/>
    </row>
    <row r="430" spans="5:8" ht="18" customHeight="1">
      <c r="E430" s="51"/>
      <c r="F430" s="54"/>
      <c r="G430" s="51"/>
      <c r="H430" s="51"/>
    </row>
    <row r="431" spans="5:8" ht="18" customHeight="1">
      <c r="E431" s="51"/>
      <c r="F431" s="54"/>
      <c r="G431" s="51"/>
      <c r="H431" s="51"/>
    </row>
    <row r="432" spans="5:8" ht="18" customHeight="1">
      <c r="E432" s="51"/>
      <c r="F432" s="54"/>
      <c r="G432" s="51"/>
      <c r="H432" s="51"/>
    </row>
    <row r="433" spans="5:8" ht="18" customHeight="1">
      <c r="E433" s="51"/>
      <c r="F433" s="54"/>
      <c r="G433" s="51"/>
      <c r="H433" s="51"/>
    </row>
    <row r="434" spans="5:8" ht="18" customHeight="1">
      <c r="E434" s="51"/>
      <c r="F434" s="54"/>
      <c r="G434" s="51"/>
      <c r="H434" s="51"/>
    </row>
    <row r="435" spans="5:8" ht="18" customHeight="1">
      <c r="E435" s="51"/>
      <c r="F435" s="54"/>
      <c r="G435" s="51"/>
      <c r="H435" s="51"/>
    </row>
    <row r="436" spans="5:8" ht="18" customHeight="1">
      <c r="E436" s="51"/>
      <c r="F436" s="54"/>
      <c r="G436" s="51"/>
      <c r="H436" s="51"/>
    </row>
    <row r="437" spans="5:8" ht="18" customHeight="1">
      <c r="E437" s="51"/>
      <c r="F437" s="54"/>
      <c r="G437" s="51"/>
      <c r="H437" s="51"/>
    </row>
    <row r="438" spans="5:8" ht="18" customHeight="1">
      <c r="E438" s="51"/>
      <c r="F438" s="56"/>
      <c r="G438" s="51"/>
      <c r="H438" s="51"/>
    </row>
    <row r="439" spans="5:8" ht="18" customHeight="1">
      <c r="E439" s="51"/>
      <c r="F439" s="56"/>
      <c r="G439" s="51"/>
      <c r="H439" s="51"/>
    </row>
    <row r="440" spans="5:8" ht="18" customHeight="1">
      <c r="E440" s="51"/>
      <c r="F440" s="56"/>
      <c r="G440" s="51"/>
      <c r="H440" s="51"/>
    </row>
    <row r="441" spans="5:8" ht="18" customHeight="1">
      <c r="E441" s="51"/>
      <c r="F441" s="56"/>
      <c r="G441" s="51"/>
      <c r="H441" s="51"/>
    </row>
    <row r="442" spans="5:8" ht="18" customHeight="1">
      <c r="E442" s="51"/>
      <c r="F442" s="56"/>
      <c r="G442" s="51"/>
      <c r="H442" s="51"/>
    </row>
    <row r="443" spans="5:8" ht="18" customHeight="1">
      <c r="E443" s="51"/>
      <c r="F443" s="56"/>
      <c r="G443" s="51"/>
      <c r="H443" s="51"/>
    </row>
    <row r="444" spans="5:8" ht="18" customHeight="1">
      <c r="E444" s="51"/>
      <c r="F444" s="56"/>
      <c r="G444" s="51"/>
      <c r="H444" s="51"/>
    </row>
    <row r="445" spans="5:8" ht="18" customHeight="1">
      <c r="E445" s="51"/>
      <c r="F445" s="56"/>
      <c r="G445" s="51"/>
      <c r="H445" s="51"/>
    </row>
    <row r="446" spans="5:8" ht="18" customHeight="1">
      <c r="E446" s="51"/>
      <c r="F446" s="56"/>
      <c r="G446" s="51"/>
      <c r="H446" s="51"/>
    </row>
    <row r="447" spans="5:8" ht="18" customHeight="1">
      <c r="E447" s="51"/>
      <c r="F447" s="56"/>
      <c r="G447" s="51"/>
      <c r="H447" s="51"/>
    </row>
    <row r="448" spans="5:8" ht="18" customHeight="1">
      <c r="E448" s="51"/>
      <c r="F448" s="54"/>
      <c r="G448" s="51"/>
      <c r="H448" s="51"/>
    </row>
    <row r="449" spans="5:8" ht="18" customHeight="1">
      <c r="E449" s="51"/>
      <c r="F449" s="56"/>
      <c r="G449" s="51"/>
      <c r="H449" s="51"/>
    </row>
    <row r="450" spans="5:8" ht="18" customHeight="1">
      <c r="E450" s="51"/>
      <c r="F450" s="56"/>
      <c r="G450" s="51"/>
      <c r="H450" s="51"/>
    </row>
    <row r="451" spans="5:8" ht="18" customHeight="1">
      <c r="E451" s="51"/>
      <c r="F451" s="56"/>
      <c r="G451" s="51"/>
      <c r="H451" s="51"/>
    </row>
    <row r="452" spans="5:8" ht="18" customHeight="1">
      <c r="E452" s="51"/>
      <c r="F452" s="54"/>
      <c r="G452" s="51"/>
      <c r="H452" s="51"/>
    </row>
    <row r="453" spans="5:8" ht="18" customHeight="1">
      <c r="E453" s="51"/>
      <c r="F453" s="54"/>
      <c r="G453" s="51"/>
      <c r="H453" s="51"/>
    </row>
    <row r="454" spans="5:8" ht="18" customHeight="1">
      <c r="E454" s="51"/>
      <c r="F454" s="54"/>
      <c r="G454" s="51"/>
      <c r="H454" s="51"/>
    </row>
    <row r="455" spans="5:8" ht="18" customHeight="1">
      <c r="E455" s="51"/>
      <c r="F455" s="54"/>
      <c r="G455" s="51"/>
      <c r="H455" s="51"/>
    </row>
    <row r="456" spans="5:8" ht="18" customHeight="1">
      <c r="E456" s="51"/>
      <c r="F456" s="54"/>
      <c r="G456" s="51"/>
      <c r="H456" s="51"/>
    </row>
    <row r="457" spans="5:8" ht="18" customHeight="1">
      <c r="E457" s="51"/>
      <c r="F457" s="54"/>
      <c r="G457" s="51"/>
      <c r="H457" s="51"/>
    </row>
    <row r="458" spans="5:8" ht="18" customHeight="1">
      <c r="E458" s="51"/>
      <c r="F458" s="54"/>
      <c r="G458" s="51"/>
      <c r="H458" s="51"/>
    </row>
    <row r="459" spans="5:8" ht="18" customHeight="1">
      <c r="E459" s="51"/>
      <c r="F459" s="54"/>
      <c r="G459" s="51"/>
      <c r="H459" s="51"/>
    </row>
    <row r="460" spans="5:8" ht="18" customHeight="1">
      <c r="E460" s="51"/>
      <c r="F460" s="54"/>
      <c r="G460" s="51"/>
      <c r="H460" s="51"/>
    </row>
    <row r="461" spans="5:8" ht="18" customHeight="1">
      <c r="E461" s="51"/>
      <c r="F461" s="54"/>
      <c r="G461" s="51"/>
      <c r="H461" s="51"/>
    </row>
    <row r="462" spans="5:8" ht="18" customHeight="1">
      <c r="E462" s="51"/>
      <c r="F462" s="54"/>
      <c r="G462" s="51"/>
      <c r="H462" s="51"/>
    </row>
    <row r="463" spans="5:8" ht="18" customHeight="1">
      <c r="E463" s="51"/>
      <c r="F463" s="54"/>
      <c r="G463" s="51"/>
      <c r="H463" s="51"/>
    </row>
    <row r="464" spans="5:8" ht="18" customHeight="1">
      <c r="E464" s="51"/>
      <c r="F464" s="54"/>
      <c r="G464" s="51"/>
      <c r="H464" s="51"/>
    </row>
    <row r="465" spans="5:8" ht="18" customHeight="1">
      <c r="E465" s="51"/>
      <c r="F465" s="54"/>
      <c r="G465" s="51"/>
      <c r="H465" s="51"/>
    </row>
    <row r="466" spans="5:8" ht="18" customHeight="1">
      <c r="E466" s="51"/>
      <c r="F466" s="54"/>
      <c r="G466" s="51"/>
      <c r="H466" s="51"/>
    </row>
    <row r="467" spans="5:8" ht="18" customHeight="1">
      <c r="E467" s="51"/>
      <c r="F467" s="54"/>
      <c r="G467" s="51"/>
      <c r="H467" s="51"/>
    </row>
    <row r="468" spans="5:8" ht="18" customHeight="1">
      <c r="E468" s="51"/>
      <c r="F468" s="54"/>
      <c r="G468" s="51"/>
      <c r="H468" s="51"/>
    </row>
    <row r="469" spans="5:8" ht="18" customHeight="1">
      <c r="E469" s="51"/>
      <c r="F469" s="56"/>
      <c r="G469" s="51"/>
      <c r="H469" s="51"/>
    </row>
    <row r="470" spans="5:8" ht="18" customHeight="1">
      <c r="E470" s="51"/>
      <c r="F470" s="56"/>
      <c r="G470" s="51"/>
      <c r="H470" s="51"/>
    </row>
    <row r="471" spans="5:8" ht="18" customHeight="1">
      <c r="E471" s="51"/>
      <c r="F471" s="56"/>
      <c r="G471" s="51"/>
      <c r="H471" s="51"/>
    </row>
    <row r="472" spans="5:8" ht="18" customHeight="1">
      <c r="E472" s="51"/>
      <c r="F472" s="56"/>
      <c r="G472" s="51"/>
      <c r="H472" s="51"/>
    </row>
    <row r="473" spans="5:8" ht="18" customHeight="1">
      <c r="E473" s="51"/>
      <c r="F473" s="56"/>
      <c r="G473" s="51"/>
      <c r="H473" s="51"/>
    </row>
    <row r="474" spans="5:8" ht="18" customHeight="1">
      <c r="E474" s="51"/>
      <c r="F474" s="56"/>
      <c r="G474" s="51"/>
      <c r="H474" s="51"/>
    </row>
    <row r="475" spans="5:8" ht="18" customHeight="1">
      <c r="E475" s="51"/>
      <c r="F475" s="56"/>
      <c r="G475" s="51"/>
      <c r="H475" s="51"/>
    </row>
    <row r="476" spans="5:8" ht="18" customHeight="1">
      <c r="E476" s="51"/>
      <c r="F476" s="56"/>
      <c r="G476" s="51"/>
      <c r="H476" s="51"/>
    </row>
    <row r="477" spans="5:8" ht="18" customHeight="1">
      <c r="E477" s="51"/>
      <c r="F477" s="56"/>
      <c r="G477" s="51"/>
      <c r="H477" s="51"/>
    </row>
    <row r="478" spans="5:8" ht="18" customHeight="1">
      <c r="E478" s="51"/>
      <c r="F478" s="56"/>
      <c r="G478" s="51"/>
      <c r="H478" s="51"/>
    </row>
    <row r="479" spans="5:8" ht="18" customHeight="1">
      <c r="E479" s="51"/>
      <c r="F479" s="54"/>
      <c r="G479" s="51"/>
      <c r="H479" s="51"/>
    </row>
    <row r="480" spans="5:8" ht="18" customHeight="1">
      <c r="E480" s="51"/>
      <c r="F480" s="56"/>
      <c r="G480" s="51"/>
      <c r="H480" s="51"/>
    </row>
    <row r="481" spans="5:8" ht="18" customHeight="1">
      <c r="E481" s="51"/>
      <c r="F481" s="56"/>
      <c r="G481" s="51"/>
      <c r="H481" s="51"/>
    </row>
    <row r="482" spans="5:8" ht="18" customHeight="1">
      <c r="E482" s="51"/>
      <c r="F482" s="56"/>
      <c r="G482" s="51"/>
      <c r="H482" s="51"/>
    </row>
    <row r="483" spans="5:8" ht="18" customHeight="1">
      <c r="E483" s="51"/>
      <c r="F483" s="54"/>
      <c r="G483" s="51"/>
      <c r="H483" s="51"/>
    </row>
    <row r="484" spans="5:8" ht="18" customHeight="1">
      <c r="E484" s="51"/>
      <c r="F484" s="54"/>
      <c r="G484" s="51"/>
      <c r="H484" s="51"/>
    </row>
    <row r="485" spans="5:8" ht="18" customHeight="1">
      <c r="E485" s="51"/>
      <c r="F485" s="54"/>
      <c r="G485" s="51"/>
      <c r="H485" s="51"/>
    </row>
    <row r="486" spans="5:8" ht="18" customHeight="1">
      <c r="E486" s="51"/>
      <c r="F486" s="54"/>
      <c r="G486" s="51"/>
      <c r="H486" s="51"/>
    </row>
    <row r="487" spans="5:8" ht="18" customHeight="1">
      <c r="E487" s="51"/>
      <c r="F487" s="54"/>
      <c r="G487" s="51"/>
      <c r="H487" s="51"/>
    </row>
    <row r="488" spans="5:8" ht="18" customHeight="1">
      <c r="E488" s="51"/>
      <c r="F488" s="54"/>
      <c r="G488" s="51"/>
      <c r="H488" s="51"/>
    </row>
    <row r="489" spans="5:8" ht="18" customHeight="1">
      <c r="E489" s="51"/>
      <c r="F489" s="54"/>
      <c r="G489" s="51"/>
      <c r="H489" s="51"/>
    </row>
    <row r="490" spans="5:8" ht="18" customHeight="1">
      <c r="E490" s="51"/>
      <c r="F490" s="54"/>
      <c r="G490" s="51"/>
      <c r="H490" s="51"/>
    </row>
    <row r="491" spans="5:8" ht="18" customHeight="1">
      <c r="E491" s="51"/>
      <c r="F491" s="54"/>
      <c r="G491" s="51"/>
      <c r="H491" s="51"/>
    </row>
    <row r="492" spans="5:8" ht="18" customHeight="1">
      <c r="E492" s="51"/>
      <c r="F492" s="54"/>
      <c r="G492" s="51"/>
      <c r="H492" s="51"/>
    </row>
    <row r="493" spans="5:8" ht="18" customHeight="1">
      <c r="E493" s="51"/>
      <c r="F493" s="54"/>
      <c r="G493" s="51"/>
      <c r="H493" s="51"/>
    </row>
    <row r="494" spans="5:8" ht="18" customHeight="1">
      <c r="E494" s="51"/>
      <c r="F494" s="54"/>
      <c r="G494" s="51"/>
      <c r="H494" s="51"/>
    </row>
    <row r="495" spans="5:8" ht="18" customHeight="1">
      <c r="E495" s="51"/>
      <c r="F495" s="54"/>
      <c r="G495" s="51"/>
      <c r="H495" s="51"/>
    </row>
    <row r="496" spans="5:8" ht="18" customHeight="1">
      <c r="E496" s="51"/>
      <c r="F496" s="54"/>
      <c r="G496" s="51"/>
      <c r="H496" s="51"/>
    </row>
    <row r="497" spans="5:8" ht="18" customHeight="1">
      <c r="E497" s="51"/>
      <c r="F497" s="54"/>
      <c r="G497" s="51"/>
      <c r="H497" s="51"/>
    </row>
    <row r="498" spans="5:8" ht="18" customHeight="1">
      <c r="E498" s="51"/>
      <c r="F498" s="54"/>
      <c r="G498" s="51"/>
      <c r="H498" s="51"/>
    </row>
    <row r="499" spans="5:8" ht="18" customHeight="1">
      <c r="E499" s="51"/>
      <c r="F499" s="51"/>
      <c r="G499" s="51"/>
      <c r="H499" s="51"/>
    </row>
    <row r="500" spans="5:8" ht="18" customHeight="1">
      <c r="E500" s="51"/>
      <c r="F500" s="51"/>
      <c r="G500" s="51"/>
      <c r="H500" s="51"/>
    </row>
    <row r="501" spans="5:8" ht="18" customHeight="1">
      <c r="E501" s="51"/>
      <c r="F501" s="51"/>
      <c r="G501" s="51"/>
      <c r="H501" s="51"/>
    </row>
    <row r="502" spans="5:8" ht="18" customHeight="1">
      <c r="E502" s="51"/>
      <c r="F502" s="51"/>
      <c r="G502" s="51"/>
      <c r="H502" s="51"/>
    </row>
    <row r="503" spans="5:8" ht="18" customHeight="1">
      <c r="E503" s="51"/>
      <c r="F503" s="51"/>
      <c r="G503" s="51"/>
      <c r="H503" s="51"/>
    </row>
    <row r="504" spans="5:8" ht="18" customHeight="1">
      <c r="E504" s="51"/>
      <c r="F504" s="51"/>
      <c r="G504" s="51"/>
      <c r="H504" s="51"/>
    </row>
    <row r="505" spans="5:8" ht="18" customHeight="1">
      <c r="E505" s="51"/>
      <c r="F505" s="51"/>
      <c r="G505" s="51"/>
      <c r="H505" s="51"/>
    </row>
    <row r="506" spans="5:8" ht="18" customHeight="1">
      <c r="E506" s="51"/>
      <c r="F506" s="51"/>
      <c r="G506" s="51"/>
      <c r="H506" s="51"/>
    </row>
    <row r="507" spans="5:8" ht="18" customHeight="1">
      <c r="E507" s="51"/>
      <c r="F507" s="51"/>
      <c r="G507" s="51"/>
      <c r="H507" s="51"/>
    </row>
    <row r="508" spans="5:8" ht="18" customHeight="1">
      <c r="E508" s="51"/>
      <c r="F508" s="51"/>
      <c r="G508" s="51"/>
      <c r="H508" s="51"/>
    </row>
    <row r="509" spans="5:8" ht="18" customHeight="1">
      <c r="E509" s="51"/>
      <c r="F509" s="51"/>
      <c r="G509" s="51"/>
      <c r="H509" s="51"/>
    </row>
    <row r="510" spans="5:8" ht="18" customHeight="1">
      <c r="E510" s="51"/>
      <c r="F510" s="51"/>
      <c r="G510" s="51"/>
      <c r="H510" s="51"/>
    </row>
    <row r="511" spans="5:8" ht="18" customHeight="1">
      <c r="E511" s="51"/>
      <c r="F511" s="51"/>
      <c r="G511" s="51"/>
      <c r="H511" s="51"/>
    </row>
    <row r="512" spans="5:8" ht="18" customHeight="1">
      <c r="E512" s="51"/>
      <c r="F512" s="51"/>
      <c r="G512" s="51"/>
      <c r="H512" s="51"/>
    </row>
    <row r="513" spans="5:8" ht="18" customHeight="1">
      <c r="E513" s="51"/>
      <c r="F513" s="51"/>
      <c r="G513" s="51"/>
      <c r="H513" s="51"/>
    </row>
    <row r="514" spans="5:8" ht="18" customHeight="1">
      <c r="E514" s="51"/>
      <c r="F514" s="51"/>
      <c r="G514" s="51"/>
      <c r="H514" s="51"/>
    </row>
    <row r="515" spans="5:8" ht="18" customHeight="1">
      <c r="E515" s="51"/>
      <c r="F515" s="51"/>
      <c r="G515" s="51"/>
      <c r="H515" s="51"/>
    </row>
    <row r="516" spans="5:8" ht="18" customHeight="1">
      <c r="E516" s="51"/>
      <c r="F516" s="51"/>
      <c r="G516" s="51"/>
      <c r="H516" s="51"/>
    </row>
    <row r="517" spans="5:8" ht="18" customHeight="1">
      <c r="E517" s="51"/>
      <c r="F517" s="51"/>
      <c r="G517" s="51"/>
      <c r="H517" s="51"/>
    </row>
    <row r="518" spans="5:8" ht="18" customHeight="1">
      <c r="E518" s="51"/>
      <c r="F518" s="51"/>
      <c r="G518" s="51"/>
      <c r="H518" s="51"/>
    </row>
    <row r="519" spans="5:8" ht="18" customHeight="1">
      <c r="E519" s="51"/>
      <c r="F519" s="51"/>
      <c r="G519" s="51"/>
      <c r="H519" s="51"/>
    </row>
    <row r="520" spans="5:8" ht="18" customHeight="1">
      <c r="E520" s="51"/>
      <c r="F520" s="51"/>
      <c r="G520" s="51"/>
      <c r="H520" s="51"/>
    </row>
    <row r="521" spans="5:8" ht="18" customHeight="1">
      <c r="E521" s="51"/>
      <c r="F521" s="51"/>
      <c r="G521" s="51"/>
      <c r="H521" s="51"/>
    </row>
    <row r="522" spans="5:8" ht="18" customHeight="1">
      <c r="E522" s="51"/>
      <c r="F522" s="51"/>
      <c r="G522" s="51"/>
      <c r="H522" s="51"/>
    </row>
    <row r="523" spans="5:8" ht="18" customHeight="1">
      <c r="E523" s="51"/>
      <c r="F523" s="51"/>
      <c r="G523" s="51"/>
      <c r="H523" s="51"/>
    </row>
    <row r="524" spans="5:8" ht="18" customHeight="1">
      <c r="E524" s="51"/>
      <c r="F524" s="51"/>
      <c r="G524" s="51"/>
      <c r="H524" s="51"/>
    </row>
    <row r="525" spans="5:8" ht="18" customHeight="1">
      <c r="E525" s="51"/>
      <c r="F525" s="51"/>
      <c r="G525" s="51"/>
      <c r="H525" s="51"/>
    </row>
    <row r="526" spans="5:8" ht="18" customHeight="1">
      <c r="E526" s="51"/>
      <c r="F526" s="51"/>
      <c r="G526" s="51"/>
      <c r="H526" s="51"/>
    </row>
    <row r="527" spans="5:8" ht="18" customHeight="1">
      <c r="E527" s="51"/>
      <c r="F527" s="51"/>
      <c r="G527" s="51"/>
      <c r="H527" s="51"/>
    </row>
    <row r="528" spans="5:8" ht="18" customHeight="1">
      <c r="E528" s="51"/>
      <c r="F528" s="51"/>
      <c r="G528" s="51"/>
      <c r="H528" s="51"/>
    </row>
    <row r="529" spans="5:8" ht="18" customHeight="1">
      <c r="E529" s="51"/>
      <c r="F529" s="51"/>
      <c r="G529" s="51"/>
      <c r="H529" s="51"/>
    </row>
    <row r="530" spans="5:8" ht="18" customHeight="1">
      <c r="E530" s="51"/>
      <c r="F530" s="51"/>
      <c r="G530" s="51"/>
      <c r="H530" s="51"/>
    </row>
    <row r="531" spans="5:8" ht="18" customHeight="1">
      <c r="E531" s="51"/>
      <c r="F531" s="51"/>
      <c r="G531" s="51"/>
      <c r="H531" s="51"/>
    </row>
    <row r="532" spans="5:8" ht="18" customHeight="1">
      <c r="E532" s="51"/>
      <c r="F532" s="51"/>
      <c r="G532" s="51"/>
      <c r="H532" s="51"/>
    </row>
    <row r="533" spans="5:8" ht="18" customHeight="1">
      <c r="E533" s="51"/>
      <c r="F533" s="51"/>
      <c r="G533" s="51"/>
      <c r="H533" s="51"/>
    </row>
    <row r="534" spans="5:8" ht="18" customHeight="1">
      <c r="E534" s="51"/>
      <c r="F534" s="51"/>
      <c r="G534" s="51"/>
      <c r="H534" s="51"/>
    </row>
    <row r="535" spans="5:8" ht="18" customHeight="1">
      <c r="E535" s="51"/>
      <c r="F535" s="51"/>
      <c r="G535" s="51"/>
      <c r="H535" s="51"/>
    </row>
    <row r="536" spans="5:8" ht="18" customHeight="1">
      <c r="E536" s="51"/>
      <c r="F536" s="51"/>
      <c r="G536" s="51"/>
      <c r="H536" s="51"/>
    </row>
    <row r="537" spans="5:8" ht="18" customHeight="1">
      <c r="E537" s="51"/>
      <c r="F537" s="51"/>
      <c r="G537" s="51"/>
      <c r="H537" s="51"/>
    </row>
    <row r="538" spans="5:8" ht="18" customHeight="1">
      <c r="E538" s="51"/>
      <c r="F538" s="51"/>
      <c r="G538" s="51"/>
      <c r="H538" s="51"/>
    </row>
    <row r="539" spans="5:8" ht="18" customHeight="1">
      <c r="E539" s="51"/>
      <c r="F539" s="51"/>
      <c r="G539" s="51"/>
      <c r="H539" s="51"/>
    </row>
    <row r="540" spans="5:8" ht="18" customHeight="1">
      <c r="E540" s="51"/>
      <c r="F540" s="51"/>
      <c r="G540" s="51"/>
      <c r="H540" s="51"/>
    </row>
    <row r="541" spans="5:8" ht="18" customHeight="1">
      <c r="E541" s="51"/>
      <c r="F541" s="51"/>
      <c r="G541" s="51"/>
      <c r="H541" s="51"/>
    </row>
    <row r="542" spans="5:8" ht="18" customHeight="1">
      <c r="E542" s="51"/>
      <c r="F542" s="51"/>
      <c r="G542" s="51"/>
      <c r="H542" s="51"/>
    </row>
    <row r="543" spans="5:8" ht="18" customHeight="1">
      <c r="E543" s="51"/>
      <c r="F543" s="51"/>
      <c r="G543" s="51"/>
      <c r="H543" s="51"/>
    </row>
    <row r="544" spans="5:8" ht="18" customHeight="1">
      <c r="E544" s="51"/>
      <c r="F544" s="51"/>
      <c r="G544" s="51"/>
      <c r="H544" s="51"/>
    </row>
    <row r="545" spans="5:8" ht="18" customHeight="1">
      <c r="E545" s="51"/>
      <c r="F545" s="51"/>
      <c r="G545" s="51"/>
      <c r="H545" s="51"/>
    </row>
    <row r="546" spans="5:8" ht="18" customHeight="1">
      <c r="E546" s="51"/>
      <c r="F546" s="51"/>
      <c r="G546" s="51"/>
      <c r="H546" s="51"/>
    </row>
    <row r="547" spans="5:8" ht="18" customHeight="1">
      <c r="E547" s="51"/>
      <c r="F547" s="51"/>
      <c r="G547" s="51"/>
      <c r="H547" s="51"/>
    </row>
    <row r="548" spans="5:8" ht="18" customHeight="1">
      <c r="E548" s="51"/>
      <c r="F548" s="51"/>
      <c r="G548" s="51"/>
      <c r="H548" s="51"/>
    </row>
    <row r="549" spans="5:8" ht="18" customHeight="1">
      <c r="E549" s="51"/>
      <c r="F549" s="51"/>
      <c r="G549" s="51"/>
      <c r="H549" s="51"/>
    </row>
    <row r="550" spans="5:8" ht="18" customHeight="1">
      <c r="E550" s="51"/>
      <c r="F550" s="51"/>
      <c r="G550" s="51"/>
      <c r="H550" s="51"/>
    </row>
    <row r="551" spans="5:8" ht="18" customHeight="1">
      <c r="E551" s="51"/>
      <c r="F551" s="51"/>
      <c r="G551" s="51"/>
      <c r="H551" s="51"/>
    </row>
    <row r="552" spans="5:8" ht="18" customHeight="1">
      <c r="E552" s="51"/>
      <c r="F552" s="51"/>
      <c r="G552" s="51"/>
      <c r="H552" s="51"/>
    </row>
    <row r="553" spans="5:8" ht="18" customHeight="1">
      <c r="E553" s="51"/>
      <c r="F553" s="51"/>
      <c r="G553" s="51"/>
      <c r="H553" s="51"/>
    </row>
    <row r="554" spans="5:8" ht="18" customHeight="1">
      <c r="E554" s="51"/>
      <c r="F554" s="51"/>
      <c r="G554" s="51"/>
      <c r="H554" s="51"/>
    </row>
    <row r="555" spans="5:8" ht="18" customHeight="1">
      <c r="E555" s="51"/>
      <c r="F555" s="51"/>
      <c r="G555" s="51"/>
      <c r="H555" s="51"/>
    </row>
    <row r="556" spans="5:8" ht="18" customHeight="1">
      <c r="E556" s="51"/>
      <c r="F556" s="51"/>
      <c r="G556" s="51"/>
      <c r="H556" s="51"/>
    </row>
    <row r="557" spans="5:8" ht="18" customHeight="1">
      <c r="E557" s="51"/>
      <c r="F557" s="51"/>
      <c r="G557" s="51"/>
      <c r="H557" s="51"/>
    </row>
    <row r="558" spans="5:8" ht="18" customHeight="1">
      <c r="E558" s="51"/>
      <c r="F558" s="51"/>
      <c r="G558" s="51"/>
      <c r="H558" s="51"/>
    </row>
    <row r="559" spans="5:8" ht="18" customHeight="1">
      <c r="E559" s="51"/>
      <c r="F559" s="51"/>
      <c r="G559" s="51"/>
      <c r="H559" s="51"/>
    </row>
    <row r="560" spans="5:8" ht="18" customHeight="1">
      <c r="E560" s="51"/>
      <c r="F560" s="51"/>
      <c r="G560" s="51"/>
      <c r="H560" s="51"/>
    </row>
    <row r="561" spans="5:8" ht="18" customHeight="1">
      <c r="E561" s="51"/>
      <c r="F561" s="51"/>
      <c r="G561" s="51"/>
      <c r="H561" s="51"/>
    </row>
    <row r="562" spans="5:8" ht="18" customHeight="1">
      <c r="E562" s="51"/>
      <c r="F562" s="51"/>
      <c r="G562" s="51"/>
      <c r="H562" s="51"/>
    </row>
    <row r="563" spans="5:8" ht="18" customHeight="1">
      <c r="E563" s="51"/>
      <c r="F563" s="51"/>
      <c r="G563" s="51"/>
      <c r="H563" s="51"/>
    </row>
    <row r="564" spans="5:8" ht="18" customHeight="1">
      <c r="E564" s="51"/>
      <c r="F564" s="51"/>
      <c r="G564" s="51"/>
      <c r="H564" s="51"/>
    </row>
    <row r="565" spans="5:8" ht="18" customHeight="1">
      <c r="E565" s="51"/>
      <c r="F565" s="51"/>
      <c r="G565" s="51"/>
      <c r="H565" s="51"/>
    </row>
    <row r="566" spans="5:8" ht="18" customHeight="1">
      <c r="E566" s="51"/>
      <c r="F566" s="51"/>
      <c r="G566" s="51"/>
      <c r="H566" s="51"/>
    </row>
    <row r="567" spans="5:8" ht="18" customHeight="1">
      <c r="E567" s="51"/>
      <c r="F567" s="51"/>
      <c r="G567" s="51"/>
      <c r="H567" s="51"/>
    </row>
    <row r="568" spans="5:8" ht="18" customHeight="1">
      <c r="E568" s="51"/>
      <c r="F568" s="51"/>
      <c r="G568" s="51"/>
      <c r="H568" s="51"/>
    </row>
    <row r="569" spans="5:8" ht="18" customHeight="1">
      <c r="E569" s="51"/>
      <c r="F569" s="51"/>
      <c r="G569" s="51"/>
      <c r="H569" s="51"/>
    </row>
    <row r="570" spans="5:8" ht="18" customHeight="1">
      <c r="E570" s="51"/>
      <c r="F570" s="51"/>
      <c r="G570" s="51"/>
      <c r="H570" s="51"/>
    </row>
    <row r="571" spans="5:8" ht="18" customHeight="1">
      <c r="E571" s="51"/>
      <c r="F571" s="51"/>
      <c r="G571" s="51"/>
      <c r="H571" s="51"/>
    </row>
    <row r="572" spans="5:8" ht="18" customHeight="1">
      <c r="E572" s="51"/>
      <c r="F572" s="51"/>
      <c r="G572" s="51"/>
      <c r="H572" s="51"/>
    </row>
    <row r="573" spans="5:8" ht="18" customHeight="1">
      <c r="E573" s="51"/>
      <c r="F573" s="51"/>
      <c r="G573" s="51"/>
      <c r="H573" s="51"/>
    </row>
    <row r="574" spans="5:8" ht="18" customHeight="1">
      <c r="E574" s="51"/>
      <c r="F574" s="51"/>
      <c r="G574" s="51"/>
      <c r="H574" s="51"/>
    </row>
    <row r="575" spans="5:8" ht="18" customHeight="1">
      <c r="E575" s="51"/>
      <c r="F575" s="51"/>
      <c r="G575" s="51"/>
      <c r="H575" s="51"/>
    </row>
    <row r="576" spans="5:8" ht="18" customHeight="1">
      <c r="E576" s="51"/>
      <c r="F576" s="51"/>
      <c r="G576" s="51"/>
      <c r="H576" s="51"/>
    </row>
    <row r="577" spans="5:8" ht="18" customHeight="1">
      <c r="E577" s="51"/>
      <c r="F577" s="51"/>
      <c r="G577" s="51"/>
      <c r="H577" s="51"/>
    </row>
    <row r="578" spans="5:8" ht="18" customHeight="1">
      <c r="E578" s="51"/>
      <c r="F578" s="51"/>
      <c r="G578" s="51"/>
      <c r="H578" s="51"/>
    </row>
    <row r="579" spans="5:8" ht="18" customHeight="1">
      <c r="E579" s="51"/>
      <c r="F579" s="51"/>
      <c r="G579" s="51"/>
      <c r="H579" s="51"/>
    </row>
    <row r="580" spans="5:8" ht="18" customHeight="1">
      <c r="E580" s="51"/>
      <c r="F580" s="51"/>
      <c r="G580" s="51"/>
      <c r="H580" s="51"/>
    </row>
    <row r="581" spans="5:8" ht="18" customHeight="1">
      <c r="E581" s="51"/>
      <c r="F581" s="51"/>
      <c r="G581" s="51"/>
      <c r="H581" s="51"/>
    </row>
    <row r="582" spans="5:8" ht="18" customHeight="1">
      <c r="E582" s="51"/>
      <c r="F582" s="51"/>
      <c r="G582" s="51"/>
      <c r="H582" s="51"/>
    </row>
    <row r="583" spans="5:8" ht="18" customHeight="1">
      <c r="E583" s="51"/>
      <c r="F583" s="51"/>
      <c r="G583" s="51"/>
      <c r="H583" s="51"/>
    </row>
    <row r="584" spans="5:8" ht="18" customHeight="1">
      <c r="E584" s="51"/>
      <c r="F584" s="51"/>
      <c r="G584" s="51"/>
      <c r="H584" s="51"/>
    </row>
    <row r="585" spans="5:8" ht="18" customHeight="1">
      <c r="E585" s="51"/>
      <c r="F585" s="51"/>
      <c r="G585" s="51"/>
      <c r="H585" s="51"/>
    </row>
    <row r="586" spans="5:8" ht="18" customHeight="1">
      <c r="E586" s="51"/>
      <c r="F586" s="51"/>
      <c r="G586" s="51"/>
      <c r="H586" s="51"/>
    </row>
    <row r="587" spans="5:8" ht="18" customHeight="1">
      <c r="E587" s="51"/>
      <c r="F587" s="51"/>
      <c r="G587" s="51"/>
      <c r="H587" s="51"/>
    </row>
    <row r="588" spans="5:8" ht="18" customHeight="1">
      <c r="E588" s="51"/>
      <c r="F588" s="51"/>
      <c r="G588" s="51"/>
      <c r="H588" s="51"/>
    </row>
    <row r="589" spans="5:8" ht="18" customHeight="1">
      <c r="E589" s="51"/>
      <c r="F589" s="51"/>
      <c r="G589" s="51"/>
      <c r="H589" s="51"/>
    </row>
    <row r="590" spans="5:8" ht="18" customHeight="1">
      <c r="E590" s="51"/>
      <c r="F590" s="51"/>
      <c r="G590" s="51"/>
      <c r="H590" s="51"/>
    </row>
    <row r="591" spans="5:8" ht="18" customHeight="1">
      <c r="E591" s="51"/>
      <c r="F591" s="51"/>
      <c r="G591" s="51"/>
      <c r="H591" s="51"/>
    </row>
    <row r="592" spans="5:8" ht="18" customHeight="1">
      <c r="E592" s="51"/>
      <c r="F592" s="51"/>
      <c r="G592" s="51"/>
      <c r="H592" s="51"/>
    </row>
    <row r="593" spans="5:8" ht="18" customHeight="1">
      <c r="E593" s="51"/>
      <c r="F593" s="51"/>
      <c r="G593" s="51"/>
      <c r="H593" s="51"/>
    </row>
    <row r="594" spans="5:8" ht="18" customHeight="1">
      <c r="E594" s="51"/>
      <c r="F594" s="51"/>
      <c r="G594" s="51"/>
      <c r="H594" s="51"/>
    </row>
    <row r="595" spans="5:8" ht="18" customHeight="1">
      <c r="E595" s="51"/>
      <c r="F595" s="51"/>
      <c r="G595" s="51"/>
      <c r="H595" s="51"/>
    </row>
    <row r="596" spans="5:8" ht="18" customHeight="1">
      <c r="E596" s="51"/>
      <c r="F596" s="51"/>
      <c r="G596" s="51"/>
      <c r="H596" s="51"/>
    </row>
    <row r="597" spans="5:8" ht="18" customHeight="1">
      <c r="E597" s="51"/>
      <c r="F597" s="51"/>
      <c r="G597" s="51"/>
      <c r="H597" s="51"/>
    </row>
    <row r="598" spans="5:8" ht="18" customHeight="1">
      <c r="E598" s="51"/>
      <c r="F598" s="51"/>
      <c r="G598" s="51"/>
      <c r="H598" s="51"/>
    </row>
    <row r="599" spans="5:8" ht="18" customHeight="1">
      <c r="E599" s="51"/>
      <c r="F599" s="51"/>
      <c r="G599" s="51"/>
      <c r="H599" s="51"/>
    </row>
    <row r="600" spans="5:8" ht="18" customHeight="1">
      <c r="E600" s="51"/>
      <c r="F600" s="51"/>
      <c r="G600" s="51"/>
      <c r="H600" s="51"/>
    </row>
    <row r="601" spans="5:8" ht="18" customHeight="1">
      <c r="E601" s="51"/>
      <c r="F601" s="51"/>
      <c r="G601" s="51"/>
      <c r="H601" s="51"/>
    </row>
    <row r="602" spans="5:8" ht="18" customHeight="1">
      <c r="E602" s="51"/>
      <c r="F602" s="51"/>
      <c r="G602" s="51"/>
      <c r="H602" s="51"/>
    </row>
    <row r="603" spans="5:8" ht="18" customHeight="1">
      <c r="E603" s="51"/>
      <c r="F603" s="51"/>
      <c r="G603" s="51"/>
      <c r="H603" s="51"/>
    </row>
    <row r="604" spans="5:8" ht="18" customHeight="1">
      <c r="E604" s="51"/>
      <c r="F604" s="51"/>
      <c r="G604" s="51"/>
      <c r="H604" s="51"/>
    </row>
    <row r="605" spans="5:8" ht="18" customHeight="1">
      <c r="E605" s="51"/>
      <c r="F605" s="51"/>
      <c r="G605" s="51"/>
      <c r="H605" s="51"/>
    </row>
    <row r="606" spans="5:8" ht="18" customHeight="1">
      <c r="E606" s="51"/>
      <c r="F606" s="51"/>
      <c r="G606" s="51"/>
      <c r="H606" s="51"/>
    </row>
    <row r="607" spans="5:8" ht="18" customHeight="1">
      <c r="E607" s="51"/>
      <c r="F607" s="51"/>
      <c r="G607" s="51"/>
      <c r="H607" s="51"/>
    </row>
    <row r="608" spans="5:8" ht="18" customHeight="1">
      <c r="E608" s="51"/>
      <c r="F608" s="51"/>
      <c r="G608" s="51"/>
      <c r="H608" s="51"/>
    </row>
    <row r="609" spans="5:8" ht="18" customHeight="1">
      <c r="E609" s="51"/>
      <c r="F609" s="51"/>
      <c r="G609" s="51"/>
      <c r="H609" s="51"/>
    </row>
    <row r="610" spans="5:8" ht="18" customHeight="1">
      <c r="E610" s="51"/>
      <c r="F610" s="51"/>
      <c r="G610" s="51"/>
      <c r="H610" s="51"/>
    </row>
    <row r="611" spans="5:8" ht="18" customHeight="1">
      <c r="E611" s="51"/>
      <c r="F611" s="51"/>
      <c r="G611" s="51"/>
      <c r="H611" s="51"/>
    </row>
    <row r="612" spans="5:8" ht="18" customHeight="1">
      <c r="E612" s="51"/>
      <c r="F612" s="51"/>
      <c r="G612" s="51"/>
      <c r="H612" s="51"/>
    </row>
    <row r="613" spans="5:8" ht="18" customHeight="1">
      <c r="E613" s="51"/>
      <c r="F613" s="51"/>
      <c r="G613" s="51"/>
      <c r="H613" s="51"/>
    </row>
    <row r="614" spans="5:8" ht="18" customHeight="1">
      <c r="E614" s="51"/>
      <c r="F614" s="51"/>
      <c r="G614" s="51"/>
      <c r="H614" s="51"/>
    </row>
    <row r="615" spans="5:8" ht="18" customHeight="1">
      <c r="E615" s="51"/>
      <c r="F615" s="51"/>
      <c r="G615" s="51"/>
      <c r="H615" s="51"/>
    </row>
    <row r="616" spans="5:8" ht="18" customHeight="1">
      <c r="E616" s="51"/>
      <c r="F616" s="51"/>
      <c r="G616" s="51"/>
      <c r="H616" s="51"/>
    </row>
    <row r="617" spans="5:8" ht="18" customHeight="1">
      <c r="E617" s="51"/>
      <c r="F617" s="51"/>
      <c r="G617" s="51"/>
      <c r="H617" s="51"/>
    </row>
    <row r="618" spans="5:8" ht="18" customHeight="1">
      <c r="E618" s="51"/>
      <c r="F618" s="51"/>
      <c r="G618" s="51"/>
      <c r="H618" s="51"/>
    </row>
    <row r="619" spans="5:8" ht="18" customHeight="1">
      <c r="E619" s="51"/>
      <c r="F619" s="51"/>
      <c r="G619" s="51"/>
      <c r="H619" s="51"/>
    </row>
    <row r="620" spans="5:8" ht="18" customHeight="1">
      <c r="E620" s="51"/>
      <c r="F620" s="51"/>
      <c r="G620" s="51"/>
      <c r="H620" s="51"/>
    </row>
    <row r="621" spans="5:8" ht="18" customHeight="1">
      <c r="E621" s="51"/>
      <c r="F621" s="51"/>
      <c r="G621" s="51"/>
      <c r="H621" s="51"/>
    </row>
    <row r="622" spans="5:8" ht="18" customHeight="1">
      <c r="E622" s="51"/>
      <c r="F622" s="51"/>
      <c r="G622" s="51"/>
      <c r="H622" s="51"/>
    </row>
    <row r="623" spans="5:8" ht="18" customHeight="1">
      <c r="E623" s="51"/>
      <c r="F623" s="51"/>
      <c r="G623" s="51"/>
      <c r="H623" s="51"/>
    </row>
    <row r="624" spans="5:8" ht="18" customHeight="1">
      <c r="E624" s="51"/>
      <c r="F624" s="51"/>
      <c r="G624" s="51"/>
      <c r="H624" s="51"/>
    </row>
    <row r="625" spans="5:8" ht="18" customHeight="1">
      <c r="E625" s="51"/>
      <c r="F625" s="51"/>
      <c r="G625" s="51"/>
      <c r="H625" s="51"/>
    </row>
    <row r="626" spans="5:8" ht="18" customHeight="1">
      <c r="E626" s="51"/>
      <c r="F626" s="51"/>
      <c r="G626" s="51"/>
      <c r="H626" s="51"/>
    </row>
    <row r="627" spans="5:8" ht="18" customHeight="1">
      <c r="E627" s="51"/>
      <c r="F627" s="51"/>
      <c r="G627" s="51"/>
      <c r="H627" s="51"/>
    </row>
    <row r="628" spans="5:8" ht="18" customHeight="1">
      <c r="E628" s="51"/>
      <c r="F628" s="51"/>
      <c r="G628" s="51"/>
      <c r="H628" s="51"/>
    </row>
    <row r="629" spans="5:8" ht="18" customHeight="1">
      <c r="E629" s="51"/>
      <c r="F629" s="51"/>
      <c r="G629" s="51"/>
      <c r="H629" s="51"/>
    </row>
    <row r="630" spans="5:8" ht="18" customHeight="1">
      <c r="E630" s="51"/>
      <c r="F630" s="51"/>
      <c r="G630" s="51"/>
      <c r="H630" s="51"/>
    </row>
    <row r="631" spans="5:8" ht="18" customHeight="1">
      <c r="E631" s="51"/>
      <c r="F631" s="51"/>
      <c r="G631" s="51"/>
      <c r="H631" s="51"/>
    </row>
    <row r="632" spans="5:8" ht="18" customHeight="1">
      <c r="E632" s="51"/>
      <c r="F632" s="51"/>
      <c r="G632" s="51"/>
      <c r="H632" s="51"/>
    </row>
    <row r="633" spans="5:8" ht="18" customHeight="1">
      <c r="E633" s="51"/>
      <c r="F633" s="51"/>
      <c r="G633" s="51"/>
      <c r="H633" s="51"/>
    </row>
    <row r="634" spans="5:8" ht="18" customHeight="1">
      <c r="E634" s="51"/>
      <c r="F634" s="51"/>
      <c r="G634" s="51"/>
      <c r="H634" s="51"/>
    </row>
    <row r="635" spans="5:8" ht="18" customHeight="1">
      <c r="E635" s="51"/>
      <c r="F635" s="51"/>
      <c r="G635" s="51"/>
      <c r="H635" s="51"/>
    </row>
    <row r="636" spans="5:8" ht="18" customHeight="1">
      <c r="E636" s="51"/>
      <c r="F636" s="51"/>
      <c r="G636" s="51"/>
      <c r="H636" s="51"/>
    </row>
    <row r="637" spans="5:8" ht="18" customHeight="1">
      <c r="E637" s="51"/>
      <c r="F637" s="51"/>
      <c r="G637" s="51"/>
      <c r="H637" s="51"/>
    </row>
    <row r="638" spans="5:8" ht="18" customHeight="1">
      <c r="E638" s="51"/>
      <c r="F638" s="51"/>
      <c r="G638" s="51"/>
      <c r="H638" s="51"/>
    </row>
    <row r="639" spans="5:8" ht="18" customHeight="1">
      <c r="E639" s="51"/>
      <c r="F639" s="51"/>
      <c r="G639" s="51"/>
      <c r="H639" s="51"/>
    </row>
    <row r="640" spans="5:8" ht="18" customHeight="1">
      <c r="E640" s="51"/>
      <c r="F640" s="51"/>
      <c r="G640" s="51"/>
      <c r="H640" s="51"/>
    </row>
    <row r="641" spans="5:8" ht="18" customHeight="1">
      <c r="E641" s="51"/>
      <c r="F641" s="51"/>
      <c r="G641" s="51"/>
      <c r="H641" s="51"/>
    </row>
    <row r="642" spans="5:8" ht="18" customHeight="1">
      <c r="E642" s="51"/>
      <c r="F642" s="51"/>
      <c r="G642" s="51"/>
      <c r="H642" s="51"/>
    </row>
    <row r="643" spans="5:8" ht="18" customHeight="1">
      <c r="E643" s="51"/>
      <c r="F643" s="51"/>
      <c r="G643" s="51"/>
      <c r="H643" s="51"/>
    </row>
    <row r="644" spans="5:8" ht="18" customHeight="1">
      <c r="E644" s="51"/>
      <c r="F644" s="51"/>
      <c r="G644" s="51"/>
      <c r="H644" s="51"/>
    </row>
    <row r="645" spans="5:8" ht="18" customHeight="1">
      <c r="E645" s="51"/>
      <c r="F645" s="51"/>
      <c r="G645" s="51"/>
      <c r="H645" s="51"/>
    </row>
    <row r="646" spans="5:8" ht="18" customHeight="1">
      <c r="E646" s="51"/>
      <c r="F646" s="51"/>
      <c r="G646" s="51"/>
      <c r="H646" s="51"/>
    </row>
    <row r="647" spans="5:8" ht="18" customHeight="1">
      <c r="E647" s="51"/>
      <c r="F647" s="51"/>
      <c r="G647" s="51"/>
      <c r="H647" s="51"/>
    </row>
    <row r="648" spans="5:8" ht="18" customHeight="1">
      <c r="E648" s="51"/>
      <c r="F648" s="51"/>
      <c r="G648" s="51"/>
      <c r="H648" s="51"/>
    </row>
    <row r="649" spans="5:8" ht="18" customHeight="1">
      <c r="E649" s="51"/>
      <c r="F649" s="51"/>
      <c r="G649" s="51"/>
      <c r="H649" s="51"/>
    </row>
    <row r="650" spans="5:8" ht="18" customHeight="1">
      <c r="E650" s="51"/>
      <c r="F650" s="51"/>
      <c r="G650" s="51"/>
      <c r="H650" s="51"/>
    </row>
    <row r="651" spans="5:8" ht="18" customHeight="1">
      <c r="E651" s="51"/>
      <c r="F651" s="51"/>
      <c r="G651" s="51"/>
      <c r="H651" s="51"/>
    </row>
    <row r="652" spans="5:8" ht="18" customHeight="1">
      <c r="E652" s="51"/>
      <c r="F652" s="51"/>
      <c r="G652" s="51"/>
      <c r="H652" s="51"/>
    </row>
    <row r="653" spans="5:8" ht="18" customHeight="1">
      <c r="E653" s="51"/>
      <c r="F653" s="51"/>
      <c r="G653" s="51"/>
      <c r="H653" s="51"/>
    </row>
    <row r="654" spans="5:8" ht="18" customHeight="1">
      <c r="E654" s="51"/>
      <c r="F654" s="51"/>
      <c r="G654" s="51"/>
      <c r="H654" s="51"/>
    </row>
    <row r="655" spans="5:8" ht="18" customHeight="1">
      <c r="E655" s="51"/>
      <c r="F655" s="51"/>
      <c r="G655" s="51"/>
      <c r="H655" s="51"/>
    </row>
    <row r="656" spans="5:8" ht="18" customHeight="1">
      <c r="E656" s="51"/>
      <c r="F656" s="51"/>
      <c r="G656" s="51"/>
      <c r="H656" s="51"/>
    </row>
    <row r="657" spans="5:8" ht="18" customHeight="1">
      <c r="E657" s="51"/>
      <c r="F657" s="51"/>
      <c r="G657" s="51"/>
      <c r="H657" s="51"/>
    </row>
    <row r="658" spans="5:8" ht="18" customHeight="1">
      <c r="E658" s="51"/>
      <c r="F658" s="51"/>
      <c r="G658" s="51"/>
      <c r="H658" s="51"/>
    </row>
    <row r="659" spans="5:8" ht="18" customHeight="1">
      <c r="E659" s="51"/>
      <c r="F659" s="51"/>
      <c r="G659" s="51"/>
      <c r="H659" s="51"/>
    </row>
    <row r="660" spans="5:8" ht="18" customHeight="1">
      <c r="E660" s="51"/>
      <c r="F660" s="51"/>
      <c r="G660" s="51"/>
      <c r="H660" s="51"/>
    </row>
    <row r="661" spans="5:8" ht="18" customHeight="1">
      <c r="E661" s="51"/>
      <c r="F661" s="51"/>
      <c r="G661" s="51"/>
      <c r="H661" s="51"/>
    </row>
    <row r="662" spans="5:8" ht="18" customHeight="1">
      <c r="E662" s="51"/>
      <c r="F662" s="51"/>
      <c r="G662" s="51"/>
      <c r="H662" s="51"/>
    </row>
    <row r="663" spans="5:8" ht="18" customHeight="1">
      <c r="E663" s="51"/>
      <c r="F663" s="51"/>
      <c r="G663" s="51"/>
      <c r="H663" s="51"/>
    </row>
    <row r="664" spans="5:8" ht="18" customHeight="1">
      <c r="E664" s="51"/>
      <c r="F664" s="51"/>
      <c r="G664" s="51"/>
      <c r="H664" s="51"/>
    </row>
    <row r="665" spans="5:8" ht="18" customHeight="1">
      <c r="E665" s="51"/>
      <c r="F665" s="51"/>
      <c r="G665" s="51"/>
      <c r="H665" s="51"/>
    </row>
    <row r="666" spans="5:8" ht="18" customHeight="1">
      <c r="E666" s="51"/>
      <c r="F666" s="51"/>
      <c r="G666" s="51"/>
      <c r="H666" s="51"/>
    </row>
    <row r="667" spans="5:8" ht="18" customHeight="1">
      <c r="E667" s="51"/>
      <c r="F667" s="51"/>
      <c r="G667" s="51"/>
      <c r="H667" s="51"/>
    </row>
    <row r="668" spans="5:8" ht="18" customHeight="1">
      <c r="E668" s="51"/>
      <c r="F668" s="51"/>
      <c r="G668" s="51"/>
      <c r="H668" s="51"/>
    </row>
    <row r="669" spans="5:8" ht="18" customHeight="1">
      <c r="E669" s="51"/>
      <c r="F669" s="51"/>
      <c r="G669" s="51"/>
      <c r="H669" s="51"/>
    </row>
    <row r="670" spans="5:8" ht="18" customHeight="1">
      <c r="E670" s="51"/>
      <c r="F670" s="51"/>
      <c r="G670" s="51"/>
      <c r="H670" s="51"/>
    </row>
    <row r="671" spans="5:8" ht="18" customHeight="1">
      <c r="E671" s="51"/>
      <c r="F671" s="51"/>
      <c r="G671" s="51"/>
      <c r="H671" s="51"/>
    </row>
    <row r="672" spans="5:8" ht="18" customHeight="1">
      <c r="E672" s="51"/>
      <c r="F672" s="51"/>
      <c r="G672" s="51"/>
      <c r="H672" s="51"/>
    </row>
    <row r="673" spans="5:8" ht="18" customHeight="1">
      <c r="E673" s="51"/>
      <c r="F673" s="51"/>
      <c r="G673" s="51"/>
      <c r="H673" s="51"/>
    </row>
    <row r="674" spans="5:8" ht="18" customHeight="1">
      <c r="E674" s="51"/>
      <c r="F674" s="51"/>
      <c r="G674" s="51"/>
      <c r="H674" s="51"/>
    </row>
    <row r="675" spans="5:8" ht="18" customHeight="1">
      <c r="E675" s="51"/>
      <c r="F675" s="51"/>
      <c r="G675" s="51"/>
      <c r="H675" s="51"/>
    </row>
    <row r="676" spans="5:8" ht="18" customHeight="1">
      <c r="E676" s="51"/>
      <c r="F676" s="51"/>
      <c r="G676" s="51"/>
      <c r="H676" s="51"/>
    </row>
    <row r="677" spans="5:8" ht="18" customHeight="1">
      <c r="E677" s="51"/>
      <c r="F677" s="51"/>
      <c r="G677" s="51"/>
      <c r="H677" s="51"/>
    </row>
    <row r="678" spans="5:8" ht="18" customHeight="1">
      <c r="E678" s="51"/>
      <c r="F678" s="51"/>
      <c r="G678" s="51"/>
      <c r="H678" s="51"/>
    </row>
    <row r="679" spans="5:8" ht="18" customHeight="1">
      <c r="E679" s="51"/>
      <c r="F679" s="51"/>
      <c r="G679" s="51"/>
      <c r="H679" s="51"/>
    </row>
    <row r="680" spans="5:8" ht="18" customHeight="1">
      <c r="E680" s="51"/>
      <c r="F680" s="51"/>
      <c r="G680" s="51"/>
      <c r="H680" s="51"/>
    </row>
    <row r="681" spans="5:8" ht="18" customHeight="1">
      <c r="E681" s="51"/>
      <c r="F681" s="51"/>
      <c r="G681" s="51"/>
      <c r="H681" s="51"/>
    </row>
    <row r="682" spans="5:8" ht="18" customHeight="1">
      <c r="E682" s="51"/>
      <c r="F682" s="51"/>
      <c r="G682" s="51"/>
      <c r="H682" s="51"/>
    </row>
    <row r="683" spans="5:8" ht="18" customHeight="1">
      <c r="E683" s="51"/>
      <c r="F683" s="51"/>
      <c r="G683" s="51"/>
      <c r="H683" s="51"/>
    </row>
    <row r="684" spans="5:8" ht="18" customHeight="1">
      <c r="E684" s="51"/>
      <c r="F684" s="51"/>
      <c r="G684" s="51"/>
      <c r="H684" s="51"/>
    </row>
    <row r="685" spans="5:8" ht="18" customHeight="1">
      <c r="E685" s="51"/>
      <c r="F685" s="51"/>
      <c r="G685" s="51"/>
      <c r="H685" s="51"/>
    </row>
    <row r="686" spans="5:8" ht="18" customHeight="1">
      <c r="E686" s="51"/>
      <c r="F686" s="51"/>
      <c r="G686" s="51"/>
      <c r="H686" s="51"/>
    </row>
    <row r="687" spans="5:8" ht="18" customHeight="1">
      <c r="E687" s="51"/>
      <c r="F687" s="51"/>
      <c r="G687" s="51"/>
      <c r="H687" s="51"/>
    </row>
    <row r="688" spans="5:8" ht="18" customHeight="1">
      <c r="E688" s="51"/>
      <c r="F688" s="51"/>
      <c r="G688" s="51"/>
      <c r="H688" s="51"/>
    </row>
    <row r="689" spans="5:8" ht="18" customHeight="1">
      <c r="E689" s="51"/>
      <c r="F689" s="51"/>
      <c r="G689" s="51"/>
      <c r="H689" s="51"/>
    </row>
    <row r="690" spans="5:8" ht="18" customHeight="1">
      <c r="E690" s="51"/>
      <c r="F690" s="51"/>
      <c r="G690" s="51"/>
      <c r="H690" s="51"/>
    </row>
    <row r="691" spans="5:8" ht="18" customHeight="1">
      <c r="E691" s="51"/>
      <c r="F691" s="51"/>
      <c r="G691" s="51"/>
      <c r="H691" s="51"/>
    </row>
    <row r="692" spans="5:8" ht="18" customHeight="1">
      <c r="E692" s="51"/>
      <c r="F692" s="51"/>
      <c r="G692" s="51"/>
      <c r="H692" s="51"/>
    </row>
    <row r="693" spans="5:8" ht="18" customHeight="1">
      <c r="E693" s="51"/>
      <c r="F693" s="51"/>
      <c r="G693" s="51"/>
      <c r="H693" s="51"/>
    </row>
    <row r="694" spans="5:8" ht="18" customHeight="1">
      <c r="E694" s="51"/>
      <c r="F694" s="51"/>
      <c r="G694" s="51"/>
      <c r="H694" s="51"/>
    </row>
    <row r="695" spans="5:8" ht="18" customHeight="1">
      <c r="E695" s="51"/>
      <c r="F695" s="51"/>
      <c r="G695" s="51"/>
      <c r="H695" s="51"/>
    </row>
    <row r="696" spans="5:8" ht="18" customHeight="1">
      <c r="E696" s="51"/>
      <c r="F696" s="51"/>
      <c r="G696" s="51"/>
      <c r="H696" s="51"/>
    </row>
    <row r="697" spans="5:8" ht="18" customHeight="1">
      <c r="E697" s="51"/>
      <c r="F697" s="51"/>
      <c r="G697" s="51"/>
      <c r="H697" s="51"/>
    </row>
    <row r="698" spans="5:8" ht="18" customHeight="1">
      <c r="E698" s="51"/>
      <c r="F698" s="51"/>
      <c r="G698" s="51"/>
      <c r="H698" s="51"/>
    </row>
    <row r="699" spans="5:8" ht="18" customHeight="1">
      <c r="E699" s="51"/>
      <c r="F699" s="51"/>
      <c r="G699" s="51"/>
      <c r="H699" s="51"/>
    </row>
    <row r="700" spans="5:8" ht="18" customHeight="1">
      <c r="E700" s="51"/>
      <c r="F700" s="51"/>
      <c r="G700" s="51"/>
      <c r="H700" s="51"/>
    </row>
    <row r="701" spans="5:8" ht="18" customHeight="1">
      <c r="E701" s="51"/>
      <c r="F701" s="51"/>
      <c r="G701" s="51"/>
      <c r="H701" s="51"/>
    </row>
    <row r="702" spans="5:8" ht="18" customHeight="1">
      <c r="E702" s="51"/>
      <c r="F702" s="51"/>
      <c r="G702" s="51"/>
      <c r="H702" s="51"/>
    </row>
    <row r="703" spans="5:8" ht="18" customHeight="1">
      <c r="E703" s="51"/>
      <c r="F703" s="51"/>
      <c r="G703" s="51"/>
      <c r="H703" s="51"/>
    </row>
    <row r="704" spans="5:8" ht="18" customHeight="1">
      <c r="E704" s="51"/>
      <c r="F704" s="51"/>
      <c r="G704" s="51"/>
      <c r="H704" s="51"/>
    </row>
    <row r="705" spans="5:8" ht="18" customHeight="1">
      <c r="E705" s="51"/>
      <c r="F705" s="51"/>
      <c r="G705" s="51"/>
      <c r="H705" s="51"/>
    </row>
    <row r="706" spans="5:8" ht="18" customHeight="1">
      <c r="E706" s="51"/>
      <c r="F706" s="51"/>
      <c r="G706" s="51"/>
      <c r="H706" s="51"/>
    </row>
    <row r="707" spans="5:8" ht="18" customHeight="1">
      <c r="E707" s="51"/>
      <c r="F707" s="51"/>
      <c r="G707" s="51"/>
      <c r="H707" s="51"/>
    </row>
    <row r="708" spans="5:8" ht="18" customHeight="1">
      <c r="E708" s="51"/>
      <c r="F708" s="51"/>
      <c r="G708" s="51"/>
      <c r="H708" s="51"/>
    </row>
    <row r="709" spans="5:8" ht="18" customHeight="1">
      <c r="E709" s="51"/>
      <c r="F709" s="51"/>
      <c r="G709" s="51"/>
      <c r="H709" s="51"/>
    </row>
    <row r="710" spans="5:8" ht="18" customHeight="1">
      <c r="E710" s="51"/>
      <c r="F710" s="51"/>
      <c r="G710" s="51"/>
      <c r="H710" s="51"/>
    </row>
    <row r="711" spans="5:8" ht="18" customHeight="1">
      <c r="E711" s="51"/>
      <c r="F711" s="51"/>
      <c r="G711" s="51"/>
      <c r="H711" s="51"/>
    </row>
    <row r="712" spans="5:8" ht="18" customHeight="1">
      <c r="E712" s="51"/>
      <c r="F712" s="51"/>
      <c r="G712" s="51"/>
      <c r="H712" s="51"/>
    </row>
    <row r="713" spans="5:8" ht="18" customHeight="1">
      <c r="E713" s="51"/>
      <c r="F713" s="51"/>
      <c r="G713" s="51"/>
      <c r="H713" s="51"/>
    </row>
    <row r="714" spans="5:8" ht="18" customHeight="1">
      <c r="E714" s="51"/>
      <c r="F714" s="51"/>
      <c r="G714" s="51"/>
      <c r="H714" s="51"/>
    </row>
    <row r="715" spans="5:8" ht="18" customHeight="1">
      <c r="E715" s="51"/>
      <c r="F715" s="51"/>
      <c r="G715" s="51"/>
      <c r="H715" s="51"/>
    </row>
    <row r="716" spans="5:8" ht="18" customHeight="1">
      <c r="E716" s="51"/>
      <c r="F716" s="51"/>
      <c r="G716" s="51"/>
      <c r="H716" s="51"/>
    </row>
    <row r="717" spans="5:8" ht="18" customHeight="1">
      <c r="E717" s="51"/>
      <c r="F717" s="51"/>
      <c r="G717" s="51"/>
      <c r="H717" s="51"/>
    </row>
    <row r="718" spans="5:8" ht="18" customHeight="1">
      <c r="E718" s="51"/>
      <c r="F718" s="51"/>
      <c r="G718" s="51"/>
      <c r="H718" s="51"/>
    </row>
    <row r="719" spans="5:8" ht="18" customHeight="1">
      <c r="E719" s="51"/>
      <c r="F719" s="51"/>
      <c r="G719" s="51"/>
      <c r="H719" s="51"/>
    </row>
    <row r="720" spans="5:8" ht="18" customHeight="1">
      <c r="E720" s="51"/>
      <c r="F720" s="51"/>
      <c r="G720" s="51"/>
      <c r="H720" s="51"/>
    </row>
    <row r="721" spans="5:8" ht="18" customHeight="1">
      <c r="E721" s="51"/>
      <c r="F721" s="51"/>
      <c r="G721" s="51"/>
      <c r="H721" s="51"/>
    </row>
    <row r="722" spans="5:8" ht="18" customHeight="1">
      <c r="E722" s="51"/>
      <c r="F722" s="51"/>
      <c r="G722" s="51"/>
      <c r="H722" s="51"/>
    </row>
    <row r="723" spans="5:8" ht="18" customHeight="1">
      <c r="E723" s="51"/>
      <c r="F723" s="51"/>
      <c r="G723" s="51"/>
      <c r="H723" s="51"/>
    </row>
    <row r="724" spans="5:8" ht="18" customHeight="1">
      <c r="E724" s="51"/>
      <c r="F724" s="51"/>
      <c r="G724" s="51"/>
      <c r="H724" s="51"/>
    </row>
    <row r="725" spans="5:8" ht="18" customHeight="1">
      <c r="E725" s="51"/>
      <c r="F725" s="51"/>
      <c r="G725" s="51"/>
      <c r="H725" s="51"/>
    </row>
    <row r="726" spans="5:8" ht="18" customHeight="1">
      <c r="E726" s="51"/>
      <c r="F726" s="51"/>
      <c r="G726" s="51"/>
      <c r="H726" s="51"/>
    </row>
    <row r="727" spans="5:8" ht="18" customHeight="1">
      <c r="E727" s="51"/>
      <c r="F727" s="51"/>
      <c r="G727" s="51"/>
      <c r="H727" s="51"/>
    </row>
    <row r="728" spans="5:8" ht="18" customHeight="1">
      <c r="E728" s="51"/>
      <c r="F728" s="51"/>
      <c r="G728" s="51"/>
      <c r="H728" s="51"/>
    </row>
    <row r="729" spans="5:8" ht="18" customHeight="1">
      <c r="E729" s="51"/>
      <c r="F729" s="51"/>
      <c r="G729" s="51"/>
      <c r="H729" s="51"/>
    </row>
    <row r="730" spans="5:8" ht="18" customHeight="1">
      <c r="E730" s="51"/>
      <c r="F730" s="51"/>
      <c r="G730" s="51"/>
      <c r="H730" s="51"/>
    </row>
    <row r="731" spans="5:8" ht="18" customHeight="1">
      <c r="E731" s="51"/>
      <c r="F731" s="51"/>
      <c r="G731" s="51"/>
      <c r="H731" s="51"/>
    </row>
    <row r="732" spans="5:8" ht="18" customHeight="1">
      <c r="E732" s="51"/>
      <c r="F732" s="51"/>
      <c r="G732" s="51"/>
      <c r="H732" s="51"/>
    </row>
    <row r="733" spans="5:8" ht="18" customHeight="1">
      <c r="E733" s="51"/>
      <c r="F733" s="51"/>
      <c r="G733" s="51"/>
      <c r="H733" s="51"/>
    </row>
    <row r="734" spans="5:8" ht="18" customHeight="1">
      <c r="E734" s="51"/>
      <c r="F734" s="51"/>
      <c r="G734" s="51"/>
      <c r="H734" s="51"/>
    </row>
    <row r="735" spans="5:8" ht="18" customHeight="1">
      <c r="E735" s="51"/>
      <c r="F735" s="51"/>
      <c r="G735" s="51"/>
      <c r="H735" s="51"/>
    </row>
    <row r="736" spans="5:8" ht="18" customHeight="1">
      <c r="E736" s="51"/>
      <c r="F736" s="51"/>
      <c r="G736" s="51"/>
      <c r="H736" s="51"/>
    </row>
    <row r="737" spans="5:8" ht="18" customHeight="1">
      <c r="E737" s="51"/>
      <c r="F737" s="51"/>
      <c r="G737" s="51"/>
      <c r="H737" s="51"/>
    </row>
    <row r="738" spans="5:8" ht="18" customHeight="1">
      <c r="E738" s="51"/>
      <c r="F738" s="51"/>
      <c r="G738" s="51"/>
      <c r="H738" s="51"/>
    </row>
    <row r="739" spans="5:8" ht="18" customHeight="1">
      <c r="E739" s="51"/>
      <c r="F739" s="51"/>
      <c r="G739" s="51"/>
      <c r="H739" s="51"/>
    </row>
    <row r="740" spans="5:8" ht="18" customHeight="1">
      <c r="E740" s="51"/>
      <c r="F740" s="51"/>
      <c r="G740" s="51"/>
      <c r="H740" s="51"/>
    </row>
    <row r="741" spans="5:8" ht="18" customHeight="1">
      <c r="E741" s="51"/>
      <c r="F741" s="51"/>
      <c r="G741" s="51"/>
      <c r="H741" s="51"/>
    </row>
    <row r="742" spans="5:8" ht="18" customHeight="1">
      <c r="E742" s="51"/>
      <c r="F742" s="51"/>
      <c r="G742" s="51"/>
      <c r="H742" s="51"/>
    </row>
    <row r="743" spans="5:8" ht="18" customHeight="1">
      <c r="E743" s="51"/>
      <c r="F743" s="51"/>
      <c r="G743" s="51"/>
      <c r="H743" s="51"/>
    </row>
    <row r="744" spans="5:8" ht="18" customHeight="1">
      <c r="E744" s="51"/>
      <c r="F744" s="51"/>
      <c r="G744" s="51"/>
      <c r="H744" s="51"/>
    </row>
    <row r="745" spans="5:8" ht="18" customHeight="1">
      <c r="E745" s="51"/>
      <c r="F745" s="51"/>
      <c r="G745" s="51"/>
      <c r="H745" s="51"/>
    </row>
    <row r="746" spans="5:8" ht="18" customHeight="1">
      <c r="E746" s="51"/>
      <c r="F746" s="51"/>
      <c r="G746" s="51"/>
      <c r="H746" s="51"/>
    </row>
    <row r="747" spans="5:8" ht="18" customHeight="1">
      <c r="E747" s="51"/>
      <c r="F747" s="51"/>
      <c r="G747" s="51"/>
      <c r="H747" s="51"/>
    </row>
    <row r="748" spans="5:8" ht="18" customHeight="1">
      <c r="E748" s="51"/>
      <c r="F748" s="51"/>
      <c r="G748" s="51"/>
      <c r="H748" s="51"/>
    </row>
    <row r="749" spans="5:8" ht="18" customHeight="1">
      <c r="E749" s="51"/>
      <c r="F749" s="51"/>
      <c r="G749" s="51"/>
      <c r="H749" s="51"/>
    </row>
    <row r="750" spans="5:8" ht="18" customHeight="1">
      <c r="E750" s="51"/>
      <c r="F750" s="51"/>
      <c r="G750" s="51"/>
      <c r="H750" s="51"/>
    </row>
    <row r="751" spans="5:8" ht="18" customHeight="1">
      <c r="E751" s="51"/>
      <c r="F751" s="51"/>
      <c r="G751" s="51"/>
      <c r="H751" s="51"/>
    </row>
    <row r="752" spans="5:8" ht="18" customHeight="1">
      <c r="E752" s="51"/>
      <c r="F752" s="51"/>
      <c r="G752" s="51"/>
      <c r="H752" s="51"/>
    </row>
    <row r="753" spans="5:8" ht="18" customHeight="1">
      <c r="E753" s="51"/>
      <c r="F753" s="51"/>
      <c r="G753" s="51"/>
      <c r="H753" s="51"/>
    </row>
    <row r="754" spans="5:8" ht="18" customHeight="1">
      <c r="E754" s="51"/>
      <c r="F754" s="51"/>
      <c r="G754" s="51"/>
      <c r="H754" s="51"/>
    </row>
    <row r="755" spans="5:8" ht="18" customHeight="1">
      <c r="E755" s="51"/>
      <c r="F755" s="51"/>
      <c r="G755" s="51"/>
      <c r="H755" s="51"/>
    </row>
    <row r="756" spans="5:8" ht="18" customHeight="1">
      <c r="E756" s="51"/>
      <c r="F756" s="51"/>
      <c r="G756" s="51"/>
      <c r="H756" s="51"/>
    </row>
    <row r="757" spans="5:8" ht="18" customHeight="1">
      <c r="E757" s="51"/>
      <c r="F757" s="51"/>
      <c r="G757" s="51"/>
      <c r="H757" s="51"/>
    </row>
    <row r="758" spans="5:8" ht="18" customHeight="1">
      <c r="E758" s="51"/>
      <c r="F758" s="51"/>
      <c r="G758" s="51"/>
      <c r="H758" s="51"/>
    </row>
    <row r="759" spans="5:8" ht="18" customHeight="1">
      <c r="E759" s="51"/>
      <c r="F759" s="51"/>
      <c r="G759" s="51"/>
      <c r="H759" s="51"/>
    </row>
    <row r="760" spans="5:8" ht="18" customHeight="1">
      <c r="E760" s="51"/>
      <c r="F760" s="51"/>
      <c r="G760" s="51"/>
      <c r="H760" s="51"/>
    </row>
    <row r="761" spans="5:8" ht="18" customHeight="1">
      <c r="E761" s="51"/>
      <c r="F761" s="51"/>
      <c r="G761" s="51"/>
      <c r="H761" s="51"/>
    </row>
    <row r="762" spans="5:8" ht="18" customHeight="1">
      <c r="E762" s="51"/>
      <c r="F762" s="51"/>
      <c r="G762" s="51"/>
      <c r="H762" s="51"/>
    </row>
    <row r="763" spans="5:8" ht="18" customHeight="1">
      <c r="E763" s="51"/>
      <c r="F763" s="51"/>
      <c r="G763" s="51"/>
      <c r="H763" s="51"/>
    </row>
    <row r="764" spans="5:8" ht="18" customHeight="1">
      <c r="E764" s="51"/>
      <c r="F764" s="51"/>
      <c r="G764" s="51"/>
      <c r="H764" s="51"/>
    </row>
    <row r="765" spans="5:8" ht="18" customHeight="1">
      <c r="E765" s="51"/>
      <c r="F765" s="51"/>
      <c r="G765" s="51"/>
      <c r="H765" s="51"/>
    </row>
    <row r="766" spans="5:8" ht="18" customHeight="1">
      <c r="E766" s="51"/>
      <c r="F766" s="51"/>
      <c r="G766" s="51"/>
      <c r="H766" s="51"/>
    </row>
    <row r="767" spans="5:8" ht="18" customHeight="1">
      <c r="E767" s="51"/>
      <c r="F767" s="51"/>
      <c r="G767" s="51"/>
      <c r="H767" s="51"/>
    </row>
    <row r="768" spans="5:8" ht="18" customHeight="1">
      <c r="E768" s="51"/>
      <c r="F768" s="51"/>
      <c r="G768" s="51"/>
      <c r="H768" s="51"/>
    </row>
    <row r="769" spans="5:8" ht="18" customHeight="1">
      <c r="E769" s="51"/>
      <c r="F769" s="51"/>
      <c r="G769" s="51"/>
      <c r="H769" s="51"/>
    </row>
    <row r="770" spans="5:8" ht="18" customHeight="1">
      <c r="E770" s="51"/>
      <c r="F770" s="51"/>
      <c r="G770" s="51"/>
      <c r="H770" s="51"/>
    </row>
    <row r="771" spans="5:8" ht="18" customHeight="1">
      <c r="E771" s="51"/>
      <c r="F771" s="51"/>
      <c r="G771" s="51"/>
      <c r="H771" s="51"/>
    </row>
    <row r="772" spans="5:8" ht="18" customHeight="1">
      <c r="E772" s="51"/>
      <c r="F772" s="51"/>
      <c r="G772" s="51"/>
      <c r="H772" s="51"/>
    </row>
    <row r="773" spans="5:8" ht="18" customHeight="1">
      <c r="E773" s="51"/>
      <c r="F773" s="51"/>
      <c r="G773" s="51"/>
      <c r="H773" s="51"/>
    </row>
    <row r="774" spans="5:8" ht="18" customHeight="1">
      <c r="E774" s="51"/>
      <c r="F774" s="51"/>
      <c r="G774" s="51"/>
      <c r="H774" s="51"/>
    </row>
    <row r="775" spans="5:8" ht="18" customHeight="1">
      <c r="E775" s="51"/>
      <c r="F775" s="51"/>
      <c r="G775" s="51"/>
      <c r="H775" s="51"/>
    </row>
    <row r="776" spans="5:8" ht="18" customHeight="1">
      <c r="E776" s="51"/>
      <c r="F776" s="51"/>
      <c r="G776" s="51"/>
      <c r="H776" s="51"/>
    </row>
    <row r="777" spans="5:8" ht="18" customHeight="1">
      <c r="E777" s="51"/>
      <c r="F777" s="51"/>
      <c r="G777" s="51"/>
      <c r="H777" s="51"/>
    </row>
    <row r="778" spans="5:8" ht="18" customHeight="1">
      <c r="E778" s="51"/>
      <c r="F778" s="51"/>
      <c r="G778" s="51"/>
      <c r="H778" s="51"/>
    </row>
    <row r="779" spans="5:8" ht="18" customHeight="1">
      <c r="E779" s="51"/>
      <c r="F779" s="51"/>
      <c r="G779" s="51"/>
      <c r="H779" s="51"/>
    </row>
    <row r="780" spans="5:8" ht="18" customHeight="1">
      <c r="E780" s="51"/>
      <c r="F780" s="51"/>
      <c r="G780" s="51"/>
      <c r="H780" s="51"/>
    </row>
    <row r="781" spans="5:8" ht="18" customHeight="1">
      <c r="E781" s="51"/>
      <c r="F781" s="51"/>
      <c r="G781" s="51"/>
      <c r="H781" s="51"/>
    </row>
    <row r="782" spans="5:8" ht="18" customHeight="1">
      <c r="E782" s="51"/>
      <c r="F782" s="51"/>
      <c r="G782" s="51"/>
      <c r="H782" s="51"/>
    </row>
    <row r="783" spans="5:8" ht="18" customHeight="1">
      <c r="E783" s="51"/>
      <c r="F783" s="51"/>
      <c r="G783" s="51"/>
      <c r="H783" s="51"/>
    </row>
    <row r="784" spans="5:8" ht="18" customHeight="1">
      <c r="E784" s="51"/>
      <c r="F784" s="51"/>
      <c r="G784" s="51"/>
      <c r="H784" s="51"/>
    </row>
    <row r="785" spans="5:8" ht="18" customHeight="1">
      <c r="E785" s="51"/>
      <c r="F785" s="51"/>
      <c r="G785" s="51"/>
      <c r="H785" s="51"/>
    </row>
    <row r="786" spans="5:8" ht="18" customHeight="1">
      <c r="E786" s="51"/>
      <c r="F786" s="51"/>
      <c r="G786" s="51"/>
      <c r="H786" s="51"/>
    </row>
    <row r="787" spans="5:8" ht="18" customHeight="1">
      <c r="E787" s="51"/>
      <c r="F787" s="51"/>
      <c r="G787" s="51"/>
      <c r="H787" s="51"/>
    </row>
    <row r="788" spans="5:8" ht="18" customHeight="1">
      <c r="E788" s="51"/>
      <c r="F788" s="51"/>
      <c r="G788" s="51"/>
      <c r="H788" s="51"/>
    </row>
    <row r="789" spans="5:8" ht="18" customHeight="1">
      <c r="E789" s="51"/>
      <c r="F789" s="51"/>
      <c r="G789" s="51"/>
      <c r="H789" s="51"/>
    </row>
    <row r="790" spans="5:8" ht="18" customHeight="1">
      <c r="E790" s="51"/>
      <c r="F790" s="51"/>
      <c r="G790" s="51"/>
      <c r="H790" s="51"/>
    </row>
    <row r="791" spans="5:8" ht="18" customHeight="1">
      <c r="E791" s="51"/>
      <c r="F791" s="51"/>
      <c r="G791" s="51"/>
      <c r="H791" s="51"/>
    </row>
    <row r="792" spans="5:8" ht="18" customHeight="1">
      <c r="E792" s="51"/>
      <c r="F792" s="51"/>
      <c r="G792" s="51"/>
      <c r="H792" s="51"/>
    </row>
    <row r="793" spans="5:8" ht="18" customHeight="1">
      <c r="E793" s="51"/>
      <c r="F793" s="51"/>
      <c r="G793" s="51"/>
      <c r="H793" s="51"/>
    </row>
    <row r="794" spans="5:8" ht="18" customHeight="1">
      <c r="E794" s="51"/>
      <c r="F794" s="51"/>
      <c r="G794" s="51"/>
      <c r="H794" s="51"/>
    </row>
    <row r="795" spans="5:8" ht="18" customHeight="1">
      <c r="E795" s="51"/>
      <c r="F795" s="51"/>
      <c r="G795" s="51"/>
      <c r="H795" s="51"/>
    </row>
    <row r="796" spans="5:8" ht="18" customHeight="1">
      <c r="E796" s="51"/>
      <c r="F796" s="51"/>
      <c r="G796" s="51"/>
      <c r="H796" s="51"/>
    </row>
    <row r="797" spans="5:8" ht="18" customHeight="1">
      <c r="E797" s="51"/>
      <c r="F797" s="51"/>
      <c r="G797" s="51"/>
      <c r="H797" s="51"/>
    </row>
    <row r="798" spans="5:8" ht="18" customHeight="1">
      <c r="E798" s="51"/>
      <c r="F798" s="51"/>
      <c r="G798" s="51"/>
      <c r="H798" s="51"/>
    </row>
    <row r="799" spans="5:8" ht="18" customHeight="1">
      <c r="E799" s="51"/>
      <c r="F799" s="51"/>
      <c r="G799" s="51"/>
      <c r="H799" s="51"/>
    </row>
    <row r="800" spans="5:8" ht="18" customHeight="1">
      <c r="E800" s="51"/>
      <c r="F800" s="51"/>
      <c r="G800" s="51"/>
      <c r="H800" s="51"/>
    </row>
    <row r="801" spans="5:8" ht="18" customHeight="1">
      <c r="E801" s="51"/>
      <c r="F801" s="51"/>
      <c r="G801" s="51"/>
      <c r="H801" s="51"/>
    </row>
    <row r="802" spans="5:8" ht="18" customHeight="1">
      <c r="E802" s="51"/>
      <c r="F802" s="51"/>
      <c r="G802" s="51"/>
      <c r="H802" s="51"/>
    </row>
    <row r="803" spans="5:8" ht="18" customHeight="1">
      <c r="E803" s="51"/>
      <c r="F803" s="51"/>
      <c r="G803" s="51"/>
      <c r="H803" s="51"/>
    </row>
    <row r="804" spans="5:8" ht="18" customHeight="1">
      <c r="E804" s="51"/>
      <c r="F804" s="51"/>
      <c r="G804" s="51"/>
      <c r="H804" s="51"/>
    </row>
    <row r="805" spans="5:8" ht="18" customHeight="1">
      <c r="E805" s="51"/>
      <c r="F805" s="51"/>
      <c r="G805" s="51"/>
      <c r="H805" s="51"/>
    </row>
    <row r="806" spans="5:8" ht="18" customHeight="1">
      <c r="E806" s="51"/>
      <c r="F806" s="51"/>
      <c r="G806" s="51"/>
      <c r="H806" s="51"/>
    </row>
    <row r="807" spans="5:8" ht="18" customHeight="1">
      <c r="E807" s="51"/>
      <c r="F807" s="51"/>
      <c r="G807" s="51"/>
      <c r="H807" s="51"/>
    </row>
    <row r="808" spans="5:8" ht="18" customHeight="1">
      <c r="E808" s="51"/>
      <c r="F808" s="51"/>
      <c r="G808" s="51"/>
      <c r="H808" s="51"/>
    </row>
    <row r="809" spans="5:8" ht="18" customHeight="1">
      <c r="E809" s="51"/>
      <c r="F809" s="51"/>
      <c r="G809" s="51"/>
      <c r="H809" s="51"/>
    </row>
    <row r="810" spans="5:8" ht="18" customHeight="1">
      <c r="E810" s="51"/>
      <c r="F810" s="51"/>
      <c r="G810" s="51"/>
      <c r="H810" s="51"/>
    </row>
    <row r="811" spans="5:8" ht="18" customHeight="1">
      <c r="E811" s="51"/>
      <c r="F811" s="51"/>
      <c r="G811" s="51"/>
      <c r="H811" s="51"/>
    </row>
    <row r="812" spans="5:8" ht="18" customHeight="1">
      <c r="E812" s="51"/>
      <c r="F812" s="51"/>
      <c r="G812" s="51"/>
      <c r="H812" s="51"/>
    </row>
    <row r="813" spans="5:8" ht="18" customHeight="1">
      <c r="E813" s="51"/>
      <c r="F813" s="51"/>
      <c r="G813" s="51"/>
      <c r="H813" s="51"/>
    </row>
    <row r="814" spans="5:8" ht="18" customHeight="1">
      <c r="E814" s="51"/>
      <c r="F814" s="51"/>
      <c r="G814" s="51"/>
      <c r="H814" s="51"/>
    </row>
    <row r="815" spans="5:8" ht="18" customHeight="1">
      <c r="E815" s="51"/>
      <c r="F815" s="51"/>
      <c r="G815" s="51"/>
      <c r="H815" s="51"/>
    </row>
    <row r="816" spans="5:8" ht="18" customHeight="1">
      <c r="E816" s="51"/>
      <c r="F816" s="51"/>
      <c r="G816" s="51"/>
      <c r="H816" s="51"/>
    </row>
    <row r="817" spans="5:8" ht="18" customHeight="1">
      <c r="E817" s="51"/>
      <c r="F817" s="51"/>
      <c r="G817" s="51"/>
      <c r="H817" s="51"/>
    </row>
    <row r="818" spans="5:8" ht="18" customHeight="1">
      <c r="E818" s="51"/>
      <c r="F818" s="51"/>
      <c r="G818" s="51"/>
      <c r="H818" s="51"/>
    </row>
    <row r="819" spans="5:8" ht="18" customHeight="1">
      <c r="E819" s="51"/>
      <c r="F819" s="51"/>
      <c r="G819" s="51"/>
      <c r="H819" s="51"/>
    </row>
    <row r="820" spans="5:8" ht="18" customHeight="1">
      <c r="E820" s="51"/>
      <c r="F820" s="51"/>
      <c r="G820" s="51"/>
      <c r="H820" s="51"/>
    </row>
    <row r="821" spans="5:8" ht="18" customHeight="1">
      <c r="E821" s="51"/>
      <c r="F821" s="51"/>
      <c r="G821" s="51"/>
      <c r="H821" s="51"/>
    </row>
    <row r="822" spans="5:8" ht="18" customHeight="1">
      <c r="E822" s="51"/>
      <c r="F822" s="51"/>
      <c r="G822" s="51"/>
      <c r="H822" s="51"/>
    </row>
    <row r="823" spans="5:8" ht="18" customHeight="1">
      <c r="E823" s="51"/>
      <c r="F823" s="51"/>
      <c r="G823" s="51"/>
      <c r="H823" s="51"/>
    </row>
    <row r="824" spans="5:8" ht="18" customHeight="1">
      <c r="E824" s="51"/>
      <c r="F824" s="51"/>
      <c r="G824" s="51"/>
      <c r="H824" s="51"/>
    </row>
    <row r="825" spans="5:8" ht="18" customHeight="1">
      <c r="E825" s="51"/>
      <c r="F825" s="51"/>
      <c r="G825" s="51"/>
      <c r="H825" s="51"/>
    </row>
    <row r="826" spans="5:8" ht="18" customHeight="1">
      <c r="E826" s="51"/>
      <c r="F826" s="51"/>
      <c r="G826" s="51"/>
      <c r="H826" s="51"/>
    </row>
    <row r="827" spans="5:8" ht="18" customHeight="1">
      <c r="E827" s="51"/>
      <c r="F827" s="51"/>
      <c r="G827" s="51"/>
      <c r="H827" s="51"/>
    </row>
    <row r="828" spans="5:8" ht="18" customHeight="1">
      <c r="E828" s="51"/>
      <c r="F828" s="51"/>
      <c r="G828" s="51"/>
      <c r="H828" s="51"/>
    </row>
    <row r="829" spans="5:8" ht="18" customHeight="1">
      <c r="E829" s="51"/>
      <c r="F829" s="51"/>
      <c r="G829" s="51"/>
      <c r="H829" s="51"/>
    </row>
    <row r="830" spans="5:8" ht="18" customHeight="1">
      <c r="E830" s="51"/>
      <c r="F830" s="51"/>
      <c r="G830" s="51"/>
      <c r="H830" s="51"/>
    </row>
    <row r="831" spans="5:8" ht="18" customHeight="1">
      <c r="E831" s="51"/>
      <c r="F831" s="51"/>
      <c r="G831" s="51"/>
      <c r="H831" s="51"/>
    </row>
    <row r="832" spans="5:8" ht="18" customHeight="1">
      <c r="E832" s="51"/>
      <c r="F832" s="51"/>
      <c r="G832" s="51"/>
      <c r="H832" s="51"/>
    </row>
    <row r="833" spans="5:8" ht="18" customHeight="1">
      <c r="E833" s="51"/>
      <c r="F833" s="51"/>
      <c r="G833" s="51"/>
      <c r="H833" s="51"/>
    </row>
    <row r="834" spans="5:8" ht="18" customHeight="1">
      <c r="E834" s="51"/>
      <c r="F834" s="51"/>
      <c r="G834" s="51"/>
      <c r="H834" s="51"/>
    </row>
    <row r="835" spans="5:8" ht="18" customHeight="1">
      <c r="E835" s="51"/>
      <c r="F835" s="51"/>
      <c r="G835" s="51"/>
      <c r="H835" s="51"/>
    </row>
    <row r="836" spans="5:8" ht="18" customHeight="1">
      <c r="E836" s="51"/>
      <c r="F836" s="51"/>
      <c r="G836" s="51"/>
      <c r="H836" s="51"/>
    </row>
    <row r="837" spans="5:8" ht="18" customHeight="1">
      <c r="E837" s="51"/>
      <c r="F837" s="51"/>
      <c r="G837" s="51"/>
      <c r="H837" s="51"/>
    </row>
    <row r="838" spans="5:8" ht="18" customHeight="1">
      <c r="E838" s="51"/>
      <c r="F838" s="51"/>
      <c r="G838" s="51"/>
      <c r="H838" s="51"/>
    </row>
    <row r="839" spans="5:8" ht="18" customHeight="1">
      <c r="E839" s="51"/>
      <c r="F839" s="51"/>
      <c r="G839" s="51"/>
      <c r="H839" s="51"/>
    </row>
    <row r="840" spans="5:8" ht="18" customHeight="1">
      <c r="E840" s="51"/>
      <c r="F840" s="51"/>
      <c r="G840" s="51"/>
      <c r="H840" s="51"/>
    </row>
    <row r="841" spans="5:8" ht="18" customHeight="1">
      <c r="E841" s="51"/>
      <c r="F841" s="51"/>
      <c r="G841" s="51"/>
      <c r="H841" s="51"/>
    </row>
    <row r="842" spans="5:8" ht="18" customHeight="1">
      <c r="E842" s="51"/>
      <c r="F842" s="51"/>
      <c r="G842" s="51"/>
      <c r="H842" s="51"/>
    </row>
    <row r="843" spans="5:8" ht="18" customHeight="1">
      <c r="E843" s="51"/>
      <c r="F843" s="51"/>
      <c r="G843" s="51"/>
      <c r="H843" s="51"/>
    </row>
    <row r="844" spans="5:8" ht="18" customHeight="1">
      <c r="E844" s="51"/>
      <c r="F844" s="51"/>
      <c r="G844" s="51"/>
      <c r="H844" s="51"/>
    </row>
    <row r="845" spans="5:8" ht="18" customHeight="1">
      <c r="E845" s="51"/>
      <c r="F845" s="51"/>
      <c r="G845" s="51"/>
      <c r="H845" s="51"/>
    </row>
    <row r="846" spans="5:8" ht="18" customHeight="1">
      <c r="E846" s="51"/>
      <c r="F846" s="51"/>
      <c r="G846" s="51"/>
      <c r="H846" s="51"/>
    </row>
    <row r="847" spans="5:8" ht="18" customHeight="1">
      <c r="E847" s="51"/>
      <c r="F847" s="51"/>
      <c r="G847" s="51"/>
      <c r="H847" s="51"/>
    </row>
    <row r="848" spans="5:8" ht="18" customHeight="1">
      <c r="E848" s="51"/>
      <c r="F848" s="51"/>
      <c r="G848" s="51"/>
      <c r="H848" s="51"/>
    </row>
    <row r="849" spans="5:8" ht="18" customHeight="1">
      <c r="E849" s="51"/>
      <c r="F849" s="51"/>
      <c r="G849" s="51"/>
      <c r="H849" s="51"/>
    </row>
    <row r="850" spans="5:8" ht="18" customHeight="1">
      <c r="E850" s="51"/>
      <c r="F850" s="51"/>
      <c r="G850" s="51"/>
      <c r="H850" s="51"/>
    </row>
    <row r="851" spans="5:8" ht="18" customHeight="1">
      <c r="E851" s="51"/>
      <c r="F851" s="51"/>
      <c r="G851" s="51"/>
      <c r="H851" s="51"/>
    </row>
    <row r="852" spans="5:8" ht="18" customHeight="1">
      <c r="E852" s="51"/>
      <c r="F852" s="51"/>
      <c r="G852" s="51"/>
      <c r="H852" s="51"/>
    </row>
    <row r="853" spans="5:8" ht="18" customHeight="1">
      <c r="E853" s="51"/>
      <c r="F853" s="51"/>
      <c r="G853" s="51"/>
      <c r="H853" s="51"/>
    </row>
    <row r="854" spans="5:8" ht="18" customHeight="1">
      <c r="E854" s="51"/>
      <c r="F854" s="51"/>
      <c r="G854" s="51"/>
      <c r="H854" s="51"/>
    </row>
    <row r="855" spans="5:8" ht="18" customHeight="1">
      <c r="E855" s="51"/>
      <c r="F855" s="51"/>
      <c r="G855" s="51"/>
      <c r="H855" s="51"/>
    </row>
    <row r="856" spans="5:8" ht="18" customHeight="1">
      <c r="E856" s="51"/>
      <c r="F856" s="51"/>
      <c r="G856" s="51"/>
      <c r="H856" s="51"/>
    </row>
    <row r="857" spans="5:8" ht="18" customHeight="1">
      <c r="E857" s="51"/>
      <c r="F857" s="51"/>
      <c r="G857" s="51"/>
      <c r="H857" s="51"/>
    </row>
    <row r="858" spans="5:8" ht="18" customHeight="1">
      <c r="E858" s="51"/>
      <c r="F858" s="51"/>
      <c r="G858" s="51"/>
      <c r="H858" s="51"/>
    </row>
    <row r="859" spans="5:8" ht="18" customHeight="1">
      <c r="E859" s="51"/>
      <c r="F859" s="51"/>
      <c r="G859" s="51"/>
      <c r="H859" s="51"/>
    </row>
    <row r="860" spans="5:8" ht="18" customHeight="1">
      <c r="E860" s="51"/>
      <c r="F860" s="51"/>
      <c r="G860" s="51"/>
      <c r="H860" s="51"/>
    </row>
    <row r="861" spans="5:8" ht="18" customHeight="1">
      <c r="E861" s="51"/>
      <c r="F861" s="51"/>
      <c r="G861" s="51"/>
      <c r="H861" s="51"/>
    </row>
    <row r="862" spans="5:8" ht="18" customHeight="1">
      <c r="E862" s="51"/>
      <c r="F862" s="51"/>
      <c r="G862" s="51"/>
      <c r="H862" s="51"/>
    </row>
    <row r="863" spans="5:8" ht="18" customHeight="1">
      <c r="E863" s="51"/>
      <c r="F863" s="51"/>
      <c r="G863" s="51"/>
      <c r="H863" s="51"/>
    </row>
    <row r="864" spans="5:8" ht="18" customHeight="1">
      <c r="E864" s="51"/>
      <c r="F864" s="51"/>
      <c r="G864" s="51"/>
      <c r="H864" s="51"/>
    </row>
    <row r="865" spans="5:8" ht="18" customHeight="1">
      <c r="E865" s="51"/>
      <c r="F865" s="51"/>
      <c r="G865" s="51"/>
      <c r="H865" s="51"/>
    </row>
    <row r="866" spans="5:8" ht="18" customHeight="1">
      <c r="E866" s="51"/>
      <c r="F866" s="51"/>
      <c r="G866" s="51"/>
      <c r="H866" s="51"/>
    </row>
    <row r="867" spans="5:8" ht="18" customHeight="1">
      <c r="E867" s="51"/>
      <c r="F867" s="51"/>
      <c r="G867" s="51"/>
      <c r="H867" s="51"/>
    </row>
    <row r="868" spans="5:8" ht="18" customHeight="1">
      <c r="E868" s="51"/>
      <c r="F868" s="51"/>
      <c r="G868" s="51"/>
      <c r="H868" s="51"/>
    </row>
    <row r="869" spans="5:8" ht="18" customHeight="1">
      <c r="E869" s="51"/>
      <c r="F869" s="51"/>
      <c r="G869" s="51"/>
      <c r="H869" s="51"/>
    </row>
    <row r="870" spans="5:8" ht="18" customHeight="1">
      <c r="E870" s="51"/>
      <c r="F870" s="51"/>
      <c r="G870" s="51"/>
      <c r="H870" s="51"/>
    </row>
    <row r="871" spans="5:8" ht="18" customHeight="1">
      <c r="E871" s="51"/>
      <c r="F871" s="51"/>
      <c r="G871" s="51"/>
      <c r="H871" s="51"/>
    </row>
    <row r="872" spans="5:8" ht="18" customHeight="1">
      <c r="E872" s="51"/>
      <c r="F872" s="51"/>
      <c r="G872" s="51"/>
      <c r="H872" s="51"/>
    </row>
    <row r="873" spans="5:8" ht="18" customHeight="1">
      <c r="E873" s="51"/>
      <c r="F873" s="51"/>
      <c r="G873" s="51"/>
      <c r="H873" s="51"/>
    </row>
    <row r="874" spans="5:8" ht="18" customHeight="1">
      <c r="E874" s="51"/>
      <c r="F874" s="51"/>
      <c r="G874" s="51"/>
      <c r="H874" s="51"/>
    </row>
    <row r="875" spans="5:8" ht="18" customHeight="1">
      <c r="E875" s="51"/>
      <c r="F875" s="51"/>
      <c r="G875" s="51"/>
      <c r="H875" s="51"/>
    </row>
    <row r="876" spans="5:8" ht="18" customHeight="1">
      <c r="E876" s="51"/>
      <c r="F876" s="51"/>
      <c r="G876" s="51"/>
      <c r="H876" s="51"/>
    </row>
    <row r="877" spans="5:8" ht="18" customHeight="1">
      <c r="E877" s="51"/>
      <c r="F877" s="51"/>
      <c r="G877" s="51"/>
      <c r="H877" s="51"/>
    </row>
    <row r="878" spans="5:8" ht="18" customHeight="1">
      <c r="E878" s="51"/>
      <c r="F878" s="51"/>
      <c r="G878" s="51"/>
      <c r="H878" s="51"/>
    </row>
    <row r="879" spans="5:8" ht="18" customHeight="1">
      <c r="E879" s="51"/>
      <c r="F879" s="51"/>
      <c r="G879" s="51"/>
      <c r="H879" s="51"/>
    </row>
    <row r="880" spans="5:8" ht="18" customHeight="1">
      <c r="E880" s="51"/>
      <c r="F880" s="51"/>
      <c r="G880" s="51"/>
      <c r="H880" s="51"/>
    </row>
    <row r="881" spans="5:8" ht="18" customHeight="1">
      <c r="E881" s="51"/>
      <c r="F881" s="51"/>
      <c r="G881" s="51"/>
      <c r="H881" s="51"/>
    </row>
    <row r="882" spans="5:8" ht="18" customHeight="1">
      <c r="E882" s="51"/>
      <c r="F882" s="51"/>
      <c r="G882" s="51"/>
      <c r="H882" s="51"/>
    </row>
    <row r="883" spans="5:8" ht="18" customHeight="1">
      <c r="E883" s="51"/>
      <c r="F883" s="51"/>
      <c r="G883" s="51"/>
      <c r="H883" s="51"/>
    </row>
    <row r="884" spans="5:8" ht="18" customHeight="1">
      <c r="E884" s="51"/>
      <c r="F884" s="51"/>
      <c r="G884" s="51"/>
      <c r="H884" s="51"/>
    </row>
    <row r="885" spans="5:8" ht="18" customHeight="1">
      <c r="E885" s="51"/>
      <c r="F885" s="51"/>
      <c r="G885" s="51"/>
      <c r="H885" s="51"/>
    </row>
    <row r="886" spans="5:8" ht="18" customHeight="1">
      <c r="E886" s="51"/>
      <c r="F886" s="51"/>
      <c r="G886" s="51"/>
      <c r="H886" s="51"/>
    </row>
    <row r="887" spans="5:8" ht="18" customHeight="1">
      <c r="E887" s="51"/>
      <c r="F887" s="51"/>
      <c r="G887" s="51"/>
      <c r="H887" s="51"/>
    </row>
    <row r="888" spans="5:8" ht="18" customHeight="1">
      <c r="E888" s="51"/>
      <c r="F888" s="51"/>
      <c r="G888" s="51"/>
      <c r="H888" s="51"/>
    </row>
    <row r="889" spans="5:8" ht="18" customHeight="1">
      <c r="E889" s="51"/>
      <c r="F889" s="51"/>
      <c r="G889" s="51"/>
      <c r="H889" s="51"/>
    </row>
    <row r="890" spans="5:8" ht="18" customHeight="1">
      <c r="E890" s="51"/>
      <c r="F890" s="51"/>
      <c r="G890" s="51"/>
      <c r="H890" s="51"/>
    </row>
    <row r="891" spans="5:8" ht="18" customHeight="1">
      <c r="E891" s="51"/>
      <c r="F891" s="51"/>
      <c r="G891" s="51"/>
      <c r="H891" s="51"/>
    </row>
    <row r="892" spans="5:8" ht="18" customHeight="1">
      <c r="E892" s="51"/>
      <c r="F892" s="51"/>
      <c r="G892" s="51"/>
      <c r="H892" s="51"/>
    </row>
    <row r="893" spans="5:8" ht="18" customHeight="1">
      <c r="E893" s="51"/>
      <c r="F893" s="51"/>
      <c r="G893" s="51"/>
      <c r="H893" s="51"/>
    </row>
    <row r="894" spans="5:8" ht="18" customHeight="1">
      <c r="E894" s="51"/>
      <c r="F894" s="51"/>
      <c r="G894" s="51"/>
      <c r="H894" s="51"/>
    </row>
    <row r="895" spans="5:8" ht="18" customHeight="1">
      <c r="E895" s="51"/>
      <c r="F895" s="51"/>
      <c r="G895" s="51"/>
      <c r="H895" s="51"/>
    </row>
    <row r="896" spans="5:8" ht="18" customHeight="1">
      <c r="E896" s="51"/>
      <c r="F896" s="51"/>
      <c r="G896" s="51"/>
      <c r="H896" s="51"/>
    </row>
    <row r="897" spans="5:8" ht="18" customHeight="1">
      <c r="E897" s="51"/>
      <c r="F897" s="51"/>
      <c r="G897" s="51"/>
      <c r="H897" s="51"/>
    </row>
    <row r="898" spans="5:8" ht="18" customHeight="1">
      <c r="E898" s="51"/>
      <c r="F898" s="51"/>
      <c r="G898" s="51"/>
      <c r="H898" s="51"/>
    </row>
    <row r="899" spans="5:8" ht="18" customHeight="1">
      <c r="E899" s="51"/>
      <c r="F899" s="51"/>
      <c r="G899" s="51"/>
      <c r="H899" s="51"/>
    </row>
    <row r="900" spans="5:8" ht="18" customHeight="1">
      <c r="E900" s="51"/>
      <c r="F900" s="51"/>
      <c r="G900" s="51"/>
      <c r="H900" s="51"/>
    </row>
    <row r="901" spans="5:8" ht="18" customHeight="1">
      <c r="E901" s="51"/>
      <c r="F901" s="51"/>
      <c r="G901" s="51"/>
      <c r="H901" s="51"/>
    </row>
    <row r="902" spans="5:8" ht="18" customHeight="1">
      <c r="E902" s="51"/>
      <c r="F902" s="51"/>
      <c r="G902" s="51"/>
      <c r="H902" s="51"/>
    </row>
    <row r="903" spans="5:8" ht="18" customHeight="1">
      <c r="E903" s="51"/>
      <c r="F903" s="51"/>
      <c r="G903" s="51"/>
      <c r="H903" s="51"/>
    </row>
    <row r="904" spans="5:8" ht="18" customHeight="1">
      <c r="E904" s="51"/>
      <c r="F904" s="51"/>
      <c r="G904" s="51"/>
      <c r="H904" s="51"/>
    </row>
    <row r="905" spans="5:8" ht="18" customHeight="1">
      <c r="E905" s="51"/>
      <c r="F905" s="51"/>
      <c r="G905" s="51"/>
      <c r="H905" s="51"/>
    </row>
    <row r="906" spans="5:8" ht="18" customHeight="1">
      <c r="E906" s="51"/>
      <c r="F906" s="51"/>
      <c r="G906" s="51"/>
      <c r="H906" s="51"/>
    </row>
    <row r="907" spans="5:8" ht="18" customHeight="1">
      <c r="E907" s="51"/>
      <c r="F907" s="51"/>
      <c r="G907" s="51"/>
      <c r="H907" s="51"/>
    </row>
    <row r="908" spans="5:8" ht="18" customHeight="1">
      <c r="E908" s="51"/>
      <c r="F908" s="51"/>
      <c r="G908" s="51"/>
      <c r="H908" s="51"/>
    </row>
    <row r="909" spans="5:8" ht="18" customHeight="1">
      <c r="E909" s="51"/>
      <c r="F909" s="51"/>
      <c r="G909" s="51"/>
      <c r="H909" s="51"/>
    </row>
    <row r="910" spans="5:8" ht="18" customHeight="1">
      <c r="E910" s="51"/>
      <c r="F910" s="51"/>
      <c r="G910" s="51"/>
      <c r="H910" s="51"/>
    </row>
    <row r="911" spans="5:8" ht="18" customHeight="1">
      <c r="E911" s="51"/>
      <c r="F911" s="51"/>
      <c r="G911" s="51"/>
      <c r="H911" s="51"/>
    </row>
    <row r="912" spans="5:8" ht="18" customHeight="1">
      <c r="E912" s="51"/>
      <c r="F912" s="51"/>
      <c r="G912" s="51"/>
      <c r="H912" s="51"/>
    </row>
    <row r="913" spans="5:8" ht="18" customHeight="1">
      <c r="E913" s="51"/>
      <c r="F913" s="51"/>
      <c r="G913" s="51"/>
      <c r="H913" s="51"/>
    </row>
    <row r="914" spans="5:8" ht="18" customHeight="1">
      <c r="E914" s="51"/>
      <c r="F914" s="51"/>
      <c r="G914" s="51"/>
      <c r="H914" s="51"/>
    </row>
    <row r="915" spans="5:8" ht="18" customHeight="1">
      <c r="E915" s="51"/>
      <c r="F915" s="51"/>
      <c r="G915" s="51"/>
      <c r="H915" s="51"/>
    </row>
    <row r="916" spans="5:8" ht="18" customHeight="1">
      <c r="E916" s="51"/>
      <c r="F916" s="51"/>
      <c r="G916" s="51"/>
      <c r="H916" s="51"/>
    </row>
    <row r="917" spans="5:8" ht="18" customHeight="1">
      <c r="E917" s="51"/>
      <c r="F917" s="51"/>
      <c r="G917" s="51"/>
      <c r="H917" s="51"/>
    </row>
    <row r="918" spans="5:8" ht="18" customHeight="1">
      <c r="E918" s="51"/>
      <c r="F918" s="51"/>
      <c r="G918" s="51"/>
      <c r="H918" s="51"/>
    </row>
    <row r="919" spans="5:8" ht="18" customHeight="1">
      <c r="E919" s="51"/>
      <c r="F919" s="51"/>
      <c r="G919" s="51"/>
      <c r="H919" s="51"/>
    </row>
    <row r="920" spans="5:8" ht="18" customHeight="1">
      <c r="E920" s="51"/>
      <c r="F920" s="51"/>
      <c r="G920" s="51"/>
      <c r="H920" s="51"/>
    </row>
    <row r="921" spans="5:8" ht="18" customHeight="1">
      <c r="E921" s="51"/>
      <c r="F921" s="51"/>
      <c r="G921" s="51"/>
      <c r="H921" s="51"/>
    </row>
    <row r="922" spans="5:8" ht="18" customHeight="1">
      <c r="E922" s="51"/>
      <c r="F922" s="51"/>
      <c r="G922" s="51"/>
      <c r="H922" s="51"/>
    </row>
    <row r="923" spans="5:8" ht="18" customHeight="1">
      <c r="E923" s="51"/>
      <c r="F923" s="51"/>
      <c r="G923" s="51"/>
      <c r="H923" s="51"/>
    </row>
    <row r="924" spans="5:8" ht="18" customHeight="1">
      <c r="E924" s="51"/>
      <c r="F924" s="51"/>
      <c r="G924" s="51"/>
      <c r="H924" s="51"/>
    </row>
    <row r="925" spans="5:8" ht="18" customHeight="1">
      <c r="E925" s="51"/>
      <c r="F925" s="51"/>
      <c r="G925" s="51"/>
      <c r="H925" s="51"/>
    </row>
    <row r="926" spans="5:8" ht="18" customHeight="1">
      <c r="E926" s="51"/>
      <c r="F926" s="51"/>
      <c r="G926" s="51"/>
      <c r="H926" s="51"/>
    </row>
    <row r="927" spans="5:8" ht="18" customHeight="1">
      <c r="E927" s="51"/>
      <c r="F927" s="51"/>
      <c r="G927" s="51"/>
      <c r="H927" s="51"/>
    </row>
    <row r="928" spans="5:8" ht="18" customHeight="1">
      <c r="E928" s="51"/>
      <c r="F928" s="51"/>
      <c r="G928" s="51"/>
      <c r="H928" s="51"/>
    </row>
    <row r="929" spans="6:6" ht="18" customHeight="1">
      <c r="F929" s="51"/>
    </row>
    <row r="930" spans="6:6" ht="18" customHeight="1">
      <c r="F930" s="51"/>
    </row>
    <row r="931" spans="6:6" ht="18" customHeight="1">
      <c r="F931" s="51"/>
    </row>
    <row r="932" spans="6:6" ht="18" customHeight="1">
      <c r="F932" s="51"/>
    </row>
    <row r="933" spans="6:6" ht="18" customHeight="1">
      <c r="F933" s="51"/>
    </row>
    <row r="934" spans="6:6" ht="18" customHeight="1">
      <c r="F934" s="51"/>
    </row>
    <row r="935" spans="6:6" ht="18" customHeight="1">
      <c r="F935" s="51"/>
    </row>
    <row r="936" spans="6:6" ht="18" customHeight="1">
      <c r="F936" s="51"/>
    </row>
    <row r="937" spans="6:6" ht="18" customHeight="1">
      <c r="F937" s="51"/>
    </row>
    <row r="938" spans="6:6" ht="18" customHeight="1">
      <c r="F938" s="51"/>
    </row>
    <row r="939" spans="6:6" ht="18" customHeight="1">
      <c r="F939" s="51"/>
    </row>
    <row r="940" spans="6:6" ht="18" customHeight="1">
      <c r="F940" s="51"/>
    </row>
    <row r="941" spans="6:6" ht="18" customHeight="1">
      <c r="F941" s="51"/>
    </row>
    <row r="942" spans="6:6" ht="18" customHeight="1">
      <c r="F942" s="51"/>
    </row>
    <row r="943" spans="6:6" ht="18" customHeight="1">
      <c r="F943" s="51"/>
    </row>
    <row r="944" spans="6:6" ht="18" customHeight="1">
      <c r="F944" s="51"/>
    </row>
    <row r="945" spans="6:6" ht="18" customHeight="1">
      <c r="F945" s="51"/>
    </row>
    <row r="946" spans="6:6" ht="18" customHeight="1">
      <c r="F946" s="51"/>
    </row>
    <row r="947" spans="6:6" ht="18" customHeight="1">
      <c r="F947" s="51"/>
    </row>
    <row r="948" spans="6:6" ht="18" customHeight="1">
      <c r="F948" s="51"/>
    </row>
  </sheetData>
  <phoneticPr fontId="4" type="noConversion"/>
  <conditionalFormatting sqref="D1">
    <cfRule type="cellIs" dxfId="112" priority="2" operator="equal">
      <formula>0</formula>
    </cfRule>
  </conditionalFormatting>
  <conditionalFormatting sqref="F1">
    <cfRule type="cellIs" dxfId="111" priority="1" operator="equal">
      <formula>0</formula>
    </cfRule>
  </conditionalFormatting>
  <conditionalFormatting sqref="G1">
    <cfRule type="cellIs" dxfId="110" priority="12" operator="equal">
      <formula>0</formula>
    </cfRule>
  </conditionalFormatting>
  <conditionalFormatting sqref="H1 J1:J1048576">
    <cfRule type="cellIs" dxfId="109" priority="11" operator="equal">
      <formula>0</formula>
    </cfRule>
  </conditionalFormatting>
  <conditionalFormatting sqref="I1">
    <cfRule type="cellIs" dxfId="108" priority="10" operator="equal">
      <formula>0</formula>
    </cfRule>
  </conditionalFormatting>
  <conditionalFormatting sqref="K1">
    <cfRule type="cellIs" dxfId="107" priority="3" operator="equal">
      <formula>0</formula>
    </cfRule>
  </conditionalFormatting>
  <conditionalFormatting sqref="L1">
    <cfRule type="cellIs" dxfId="106" priority="9" operator="equal">
      <formula>0</formula>
    </cfRule>
  </conditionalFormatting>
  <conditionalFormatting sqref="M1">
    <cfRule type="cellIs" dxfId="105" priority="5" operator="equal">
      <formula>0</formula>
    </cfRule>
  </conditionalFormatting>
  <conditionalFormatting sqref="N1">
    <cfRule type="cellIs" dxfId="104" priority="7" operator="equal">
      <formula>0</formula>
    </cfRule>
  </conditionalFormatting>
  <pageMargins left="0.7" right="0.7" top="0.75" bottom="0.75" header="0.3" footer="0.3"/>
  <pageSetup paperSize="9"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P513"/>
  <sheetViews>
    <sheetView zoomScaleNormal="100" workbookViewId="0">
      <pane ySplit="1" topLeftCell="A25" activePane="bottomLeft" state="frozen"/>
      <selection activeCell="XEK27" sqref="XEK27:XEL27"/>
      <selection pane="bottomLeft" activeCell="P7" sqref="P7"/>
    </sheetView>
  </sheetViews>
  <sheetFormatPr baseColWidth="10" defaultColWidth="10.875" defaultRowHeight="15.75"/>
  <cols>
    <col min="1" max="1" width="12" style="27" bestFit="1" customWidth="1"/>
    <col min="2" max="2" width="9" style="2" bestFit="1" customWidth="1"/>
    <col min="3" max="3" width="13.875" style="2" bestFit="1" customWidth="1"/>
    <col min="4" max="4" width="30.625" style="2" customWidth="1"/>
    <col min="5" max="5" width="44" style="2" customWidth="1"/>
    <col min="6" max="6" width="24.375" style="11" bestFit="1" customWidth="1"/>
    <col min="7" max="7" width="8.375" style="2" customWidth="1"/>
    <col min="8" max="8" width="8.375" style="138" customWidth="1"/>
    <col min="9" max="9" width="8.375" style="2" customWidth="1"/>
    <col min="10" max="11" width="8.375" style="63" customWidth="1"/>
    <col min="12" max="13" width="8.375" style="35" customWidth="1"/>
    <col min="14" max="14" width="8.375" style="2" customWidth="1"/>
    <col min="15" max="15" width="8.375" customWidth="1"/>
    <col min="16" max="16" width="255.625" style="4" bestFit="1" customWidth="1"/>
    <col min="17" max="16384" width="10.875" style="2"/>
  </cols>
  <sheetData>
    <row r="1" spans="1:16" s="108" customFormat="1" ht="18" customHeight="1">
      <c r="A1" s="87" t="s">
        <v>76</v>
      </c>
      <c r="B1" s="87" t="s">
        <v>77</v>
      </c>
      <c r="C1" s="87" t="s">
        <v>0</v>
      </c>
      <c r="D1" s="8" t="s">
        <v>100</v>
      </c>
      <c r="E1" s="87" t="s">
        <v>101</v>
      </c>
      <c r="F1" s="8" t="s">
        <v>102</v>
      </c>
      <c r="G1" s="87" t="s">
        <v>78</v>
      </c>
      <c r="H1" s="133" t="s">
        <v>79</v>
      </c>
      <c r="I1" s="87" t="s">
        <v>103</v>
      </c>
      <c r="J1" s="8" t="s">
        <v>83</v>
      </c>
      <c r="K1" s="8" t="s">
        <v>84</v>
      </c>
      <c r="L1" s="34" t="s">
        <v>80</v>
      </c>
      <c r="M1" s="34" t="s">
        <v>104</v>
      </c>
      <c r="N1" s="34" t="s">
        <v>151</v>
      </c>
      <c r="O1" s="8" t="s">
        <v>139</v>
      </c>
      <c r="P1" s="93" t="s">
        <v>74</v>
      </c>
    </row>
    <row r="2" spans="1:16" ht="18" customHeight="1">
      <c r="A2" s="9" t="s">
        <v>197</v>
      </c>
      <c r="B2" s="9">
        <v>2017</v>
      </c>
      <c r="C2" s="9" t="s">
        <v>29</v>
      </c>
      <c r="D2" s="196" t="s">
        <v>228</v>
      </c>
      <c r="E2" s="9" t="s">
        <v>225</v>
      </c>
      <c r="F2" s="42" t="s">
        <v>211</v>
      </c>
      <c r="G2" s="195"/>
      <c r="H2" s="178">
        <v>43.524000000000001</v>
      </c>
      <c r="I2" s="31"/>
      <c r="J2" s="62"/>
      <c r="K2" s="62"/>
      <c r="N2" s="35"/>
      <c r="O2" s="31">
        <v>12.7</v>
      </c>
      <c r="P2" s="102" t="s">
        <v>221</v>
      </c>
    </row>
    <row r="3" spans="1:16">
      <c r="A3" s="9" t="s">
        <v>197</v>
      </c>
      <c r="B3" s="9">
        <v>2017</v>
      </c>
      <c r="C3" s="9" t="s">
        <v>29</v>
      </c>
      <c r="D3" s="196" t="s">
        <v>228</v>
      </c>
      <c r="E3" s="9" t="s">
        <v>225</v>
      </c>
      <c r="F3" s="47" t="s">
        <v>212</v>
      </c>
      <c r="G3" s="195"/>
      <c r="H3" s="179">
        <v>14.040000000000001</v>
      </c>
      <c r="I3" s="29"/>
      <c r="J3" s="62"/>
      <c r="K3" s="62"/>
      <c r="N3" s="35"/>
      <c r="O3" s="30">
        <v>11.2</v>
      </c>
      <c r="P3" s="46" t="s">
        <v>222</v>
      </c>
    </row>
    <row r="4" spans="1:16">
      <c r="A4" s="9" t="s">
        <v>197</v>
      </c>
      <c r="B4" s="9">
        <v>2017</v>
      </c>
      <c r="C4" s="9" t="s">
        <v>29</v>
      </c>
      <c r="D4" s="9" t="s">
        <v>226</v>
      </c>
      <c r="E4" s="7" t="s">
        <v>229</v>
      </c>
      <c r="F4" s="47" t="s">
        <v>213</v>
      </c>
      <c r="G4" s="195"/>
      <c r="H4" s="179">
        <v>20.709</v>
      </c>
      <c r="I4" s="29"/>
      <c r="J4" s="62"/>
      <c r="K4" s="62"/>
      <c r="N4" s="35"/>
      <c r="O4" s="30">
        <v>11.2</v>
      </c>
      <c r="P4" s="46" t="s">
        <v>223</v>
      </c>
    </row>
    <row r="5" spans="1:16">
      <c r="A5" s="9" t="s">
        <v>197</v>
      </c>
      <c r="B5" s="9">
        <v>2017</v>
      </c>
      <c r="C5" s="9" t="s">
        <v>29</v>
      </c>
      <c r="D5" s="196" t="s">
        <v>228</v>
      </c>
      <c r="E5" s="9" t="s">
        <v>225</v>
      </c>
      <c r="F5" s="47" t="s">
        <v>214</v>
      </c>
      <c r="G5" s="195"/>
      <c r="H5" s="179">
        <v>0</v>
      </c>
      <c r="I5" s="29"/>
      <c r="J5" s="62"/>
      <c r="K5" s="62"/>
      <c r="N5" s="35"/>
      <c r="O5" s="30">
        <v>10.6</v>
      </c>
      <c r="P5" s="46"/>
    </row>
    <row r="6" spans="1:16">
      <c r="A6" s="9" t="s">
        <v>197</v>
      </c>
      <c r="B6" s="9">
        <v>2017</v>
      </c>
      <c r="C6" s="9" t="s">
        <v>29</v>
      </c>
      <c r="D6" s="9" t="s">
        <v>230</v>
      </c>
      <c r="E6" s="7"/>
      <c r="F6" s="47" t="s">
        <v>215</v>
      </c>
      <c r="G6" s="195"/>
      <c r="H6" s="179">
        <v>0</v>
      </c>
      <c r="I6" s="29"/>
      <c r="J6" s="62"/>
      <c r="K6" s="62"/>
      <c r="N6" s="35"/>
      <c r="O6" s="30">
        <v>9.3000000000000007</v>
      </c>
      <c r="P6" s="46"/>
    </row>
    <row r="7" spans="1:16">
      <c r="A7" s="9" t="s">
        <v>197</v>
      </c>
      <c r="B7" s="9">
        <v>2017</v>
      </c>
      <c r="C7" s="9" t="s">
        <v>29</v>
      </c>
      <c r="D7" s="9" t="s">
        <v>226</v>
      </c>
      <c r="E7" s="7" t="s">
        <v>229</v>
      </c>
      <c r="F7" s="47" t="s">
        <v>216</v>
      </c>
      <c r="G7" s="195"/>
      <c r="H7" s="179">
        <v>0</v>
      </c>
      <c r="I7" s="29"/>
      <c r="J7" s="62"/>
      <c r="K7" s="62"/>
      <c r="N7" s="35"/>
      <c r="O7" s="30">
        <v>8.6</v>
      </c>
      <c r="P7" s="46"/>
    </row>
    <row r="8" spans="1:16">
      <c r="A8" s="9" t="s">
        <v>197</v>
      </c>
      <c r="B8" s="9">
        <v>2017</v>
      </c>
      <c r="C8" s="9" t="s">
        <v>29</v>
      </c>
      <c r="D8" s="9" t="s">
        <v>227</v>
      </c>
      <c r="E8" s="9"/>
      <c r="F8" s="47" t="s">
        <v>217</v>
      </c>
      <c r="G8" s="195"/>
      <c r="H8" s="179">
        <v>0</v>
      </c>
      <c r="I8" s="29"/>
      <c r="J8" s="62"/>
      <c r="K8" s="62"/>
      <c r="N8" s="35"/>
      <c r="O8" s="30">
        <v>8.4</v>
      </c>
      <c r="P8" s="14"/>
    </row>
    <row r="9" spans="1:16">
      <c r="A9" s="9" t="s">
        <v>197</v>
      </c>
      <c r="B9" s="9">
        <v>2017</v>
      </c>
      <c r="C9" s="9" t="s">
        <v>29</v>
      </c>
      <c r="D9" s="196" t="s">
        <v>228</v>
      </c>
      <c r="E9" s="9" t="s">
        <v>225</v>
      </c>
      <c r="F9" s="47" t="s">
        <v>218</v>
      </c>
      <c r="G9" s="195"/>
      <c r="H9" s="179">
        <v>0</v>
      </c>
      <c r="I9" s="29"/>
      <c r="J9" s="62"/>
      <c r="K9" s="62"/>
      <c r="N9" s="35"/>
      <c r="O9" s="30">
        <v>8.3000000000000007</v>
      </c>
      <c r="P9" s="14"/>
    </row>
    <row r="10" spans="1:16">
      <c r="A10" s="9" t="s">
        <v>197</v>
      </c>
      <c r="B10" s="9">
        <v>2017</v>
      </c>
      <c r="C10" s="9" t="s">
        <v>29</v>
      </c>
      <c r="D10" s="196" t="s">
        <v>228</v>
      </c>
      <c r="E10" s="9" t="s">
        <v>225</v>
      </c>
      <c r="F10" s="47" t="s">
        <v>219</v>
      </c>
      <c r="G10" s="195"/>
      <c r="H10" s="179">
        <v>0</v>
      </c>
      <c r="I10" s="29"/>
      <c r="J10" s="62"/>
      <c r="K10" s="62"/>
      <c r="N10" s="35"/>
      <c r="O10" s="30">
        <v>8.1999999999999993</v>
      </c>
      <c r="P10" s="14"/>
    </row>
    <row r="11" spans="1:16">
      <c r="A11" s="9" t="s">
        <v>197</v>
      </c>
      <c r="B11" s="9">
        <v>2017</v>
      </c>
      <c r="C11" s="9" t="s">
        <v>29</v>
      </c>
      <c r="D11" s="196" t="s">
        <v>228</v>
      </c>
      <c r="E11" s="9" t="s">
        <v>225</v>
      </c>
      <c r="F11" s="47" t="s">
        <v>220</v>
      </c>
      <c r="G11" s="195"/>
      <c r="H11" s="179">
        <v>3.1590000000000003</v>
      </c>
      <c r="I11" s="29"/>
      <c r="J11" s="62"/>
      <c r="K11" s="62"/>
      <c r="N11" s="35"/>
      <c r="O11" s="30">
        <v>7.1</v>
      </c>
      <c r="P11" s="14"/>
    </row>
    <row r="12" spans="1:16">
      <c r="A12" s="9" t="s">
        <v>197</v>
      </c>
      <c r="B12" s="9">
        <v>2018</v>
      </c>
      <c r="C12" s="9" t="s">
        <v>29</v>
      </c>
      <c r="D12" s="196" t="s">
        <v>228</v>
      </c>
      <c r="E12" s="9" t="s">
        <v>225</v>
      </c>
      <c r="F12" s="47" t="s">
        <v>211</v>
      </c>
      <c r="G12" s="195"/>
      <c r="H12" s="179">
        <v>269.56799999999998</v>
      </c>
      <c r="I12" s="29"/>
      <c r="J12" s="62"/>
      <c r="K12" s="62"/>
      <c r="N12" s="35"/>
      <c r="O12" s="30">
        <v>8.4</v>
      </c>
      <c r="P12" s="25"/>
    </row>
    <row r="13" spans="1:16">
      <c r="A13" s="9" t="s">
        <v>197</v>
      </c>
      <c r="B13" s="9">
        <v>2018</v>
      </c>
      <c r="C13" s="9" t="s">
        <v>29</v>
      </c>
      <c r="D13" s="9" t="s">
        <v>226</v>
      </c>
      <c r="E13" s="7" t="s">
        <v>229</v>
      </c>
      <c r="F13" s="47" t="s">
        <v>213</v>
      </c>
      <c r="G13" s="195"/>
      <c r="H13" s="179">
        <v>56.559999999999995</v>
      </c>
      <c r="I13" s="29"/>
      <c r="J13" s="62"/>
      <c r="K13" s="62"/>
      <c r="N13" s="35"/>
      <c r="O13" s="30">
        <v>7.9</v>
      </c>
      <c r="P13" s="25"/>
    </row>
    <row r="14" spans="1:16">
      <c r="A14" s="9" t="s">
        <v>197</v>
      </c>
      <c r="B14" s="9">
        <v>2018</v>
      </c>
      <c r="C14" s="9" t="s">
        <v>29</v>
      </c>
      <c r="D14" s="196" t="s">
        <v>228</v>
      </c>
      <c r="E14" s="9" t="s">
        <v>225</v>
      </c>
      <c r="F14" s="47" t="s">
        <v>212</v>
      </c>
      <c r="G14" s="195"/>
      <c r="H14" s="179">
        <v>16.16</v>
      </c>
      <c r="I14" s="29"/>
      <c r="J14" s="62"/>
      <c r="K14" s="62"/>
      <c r="N14" s="35"/>
      <c r="O14" s="30">
        <v>7.6</v>
      </c>
      <c r="P14" s="25"/>
    </row>
    <row r="15" spans="1:16">
      <c r="A15" s="9" t="s">
        <v>197</v>
      </c>
      <c r="B15" s="9">
        <v>2018</v>
      </c>
      <c r="C15" s="9" t="s">
        <v>29</v>
      </c>
      <c r="D15" s="196" t="s">
        <v>228</v>
      </c>
      <c r="E15" s="9" t="s">
        <v>225</v>
      </c>
      <c r="F15" s="47" t="s">
        <v>214</v>
      </c>
      <c r="G15" s="195"/>
      <c r="H15" s="179">
        <v>27.270000000000003</v>
      </c>
      <c r="I15" s="29"/>
      <c r="J15" s="62"/>
      <c r="K15" s="62"/>
      <c r="N15" s="35"/>
      <c r="O15" s="30">
        <v>6.7</v>
      </c>
      <c r="P15" s="25"/>
    </row>
    <row r="16" spans="1:16">
      <c r="A16" s="9" t="s">
        <v>197</v>
      </c>
      <c r="B16" s="9">
        <v>2018</v>
      </c>
      <c r="C16" s="9" t="s">
        <v>29</v>
      </c>
      <c r="D16" s="9" t="s">
        <v>230</v>
      </c>
      <c r="E16" s="9"/>
      <c r="F16" s="47" t="s">
        <v>215</v>
      </c>
      <c r="G16" s="195"/>
      <c r="H16" s="179">
        <v>0</v>
      </c>
      <c r="I16" s="29"/>
      <c r="J16" s="62"/>
      <c r="K16" s="62"/>
      <c r="N16" s="35"/>
      <c r="O16" s="30">
        <v>6.5</v>
      </c>
      <c r="P16" s="25"/>
    </row>
    <row r="17" spans="1:16">
      <c r="A17" s="9" t="s">
        <v>197</v>
      </c>
      <c r="B17" s="9">
        <v>2018</v>
      </c>
      <c r="C17" s="9" t="s">
        <v>29</v>
      </c>
      <c r="D17" s="196" t="s">
        <v>228</v>
      </c>
      <c r="E17" s="9" t="s">
        <v>225</v>
      </c>
      <c r="F17" s="47" t="s">
        <v>219</v>
      </c>
      <c r="G17" s="195"/>
      <c r="H17" s="179">
        <v>7.5749999999999993</v>
      </c>
      <c r="I17" s="29"/>
      <c r="J17" s="62"/>
      <c r="K17" s="62"/>
      <c r="N17" s="35"/>
      <c r="O17" s="30">
        <v>5.9</v>
      </c>
      <c r="P17" s="25"/>
    </row>
    <row r="18" spans="1:16">
      <c r="A18" s="9" t="s">
        <v>197</v>
      </c>
      <c r="B18" s="9">
        <v>2018</v>
      </c>
      <c r="C18" s="9" t="s">
        <v>29</v>
      </c>
      <c r="D18" s="9" t="s">
        <v>226</v>
      </c>
      <c r="E18" s="7" t="s">
        <v>229</v>
      </c>
      <c r="F18" s="47" t="s">
        <v>216</v>
      </c>
      <c r="G18" s="195"/>
      <c r="H18" s="179">
        <v>0</v>
      </c>
      <c r="I18" s="29"/>
      <c r="J18" s="62"/>
      <c r="K18" s="62"/>
      <c r="N18" s="35"/>
      <c r="O18" s="30">
        <v>5.8</v>
      </c>
      <c r="P18" s="25"/>
    </row>
    <row r="19" spans="1:16">
      <c r="A19" s="9" t="s">
        <v>197</v>
      </c>
      <c r="B19" s="9">
        <v>2018</v>
      </c>
      <c r="C19" s="9" t="s">
        <v>29</v>
      </c>
      <c r="D19" s="9" t="s">
        <v>227</v>
      </c>
      <c r="E19" s="9"/>
      <c r="F19" s="47" t="s">
        <v>217</v>
      </c>
      <c r="G19" s="195"/>
      <c r="H19" s="179">
        <v>9.5950000000000006</v>
      </c>
      <c r="I19" s="29"/>
      <c r="J19" s="62"/>
      <c r="K19" s="62"/>
      <c r="N19" s="35"/>
      <c r="O19" s="30">
        <v>5.6</v>
      </c>
      <c r="P19" s="25"/>
    </row>
    <row r="20" spans="1:16">
      <c r="A20" s="9" t="s">
        <v>197</v>
      </c>
      <c r="B20" s="9">
        <v>2018</v>
      </c>
      <c r="C20" s="9" t="s">
        <v>29</v>
      </c>
      <c r="D20" s="196" t="s">
        <v>228</v>
      </c>
      <c r="E20" s="9" t="s">
        <v>225</v>
      </c>
      <c r="F20" s="47" t="s">
        <v>218</v>
      </c>
      <c r="G20" s="195"/>
      <c r="H20" s="179">
        <v>9.0900000000000016</v>
      </c>
      <c r="I20" s="29"/>
      <c r="J20" s="62"/>
      <c r="K20" s="62"/>
      <c r="N20" s="35"/>
      <c r="O20" s="30">
        <v>5.6</v>
      </c>
      <c r="P20" s="25"/>
    </row>
    <row r="21" spans="1:16">
      <c r="A21" s="9" t="s">
        <v>197</v>
      </c>
      <c r="B21" s="9">
        <v>2018</v>
      </c>
      <c r="C21" s="9" t="s">
        <v>29</v>
      </c>
      <c r="D21" s="196" t="s">
        <v>228</v>
      </c>
      <c r="E21" s="9" t="s">
        <v>225</v>
      </c>
      <c r="F21" s="47" t="s">
        <v>224</v>
      </c>
      <c r="G21" s="195"/>
      <c r="H21" s="179">
        <v>6.0600000000000005</v>
      </c>
      <c r="I21" s="29"/>
      <c r="J21" s="62"/>
      <c r="K21" s="62"/>
      <c r="N21" s="35"/>
      <c r="O21" s="30">
        <v>4.9000000000000004</v>
      </c>
      <c r="P21" s="25"/>
    </row>
    <row r="22" spans="1:16">
      <c r="A22" s="9" t="s">
        <v>197</v>
      </c>
      <c r="B22" s="9">
        <v>2019</v>
      </c>
      <c r="C22" s="9" t="s">
        <v>29</v>
      </c>
      <c r="D22" s="196" t="s">
        <v>228</v>
      </c>
      <c r="E22" s="9" t="s">
        <v>225</v>
      </c>
      <c r="F22" s="47" t="s">
        <v>211</v>
      </c>
      <c r="G22" s="195"/>
      <c r="H22" s="179">
        <v>4.5450000000000008</v>
      </c>
      <c r="I22" s="29"/>
      <c r="J22" s="62"/>
      <c r="K22" s="62"/>
      <c r="N22" s="35"/>
      <c r="O22" s="30">
        <v>8.6999999999999993</v>
      </c>
      <c r="P22" s="25"/>
    </row>
    <row r="23" spans="1:16">
      <c r="A23" s="9" t="s">
        <v>197</v>
      </c>
      <c r="B23" s="9">
        <v>2019</v>
      </c>
      <c r="C23" s="9" t="s">
        <v>29</v>
      </c>
      <c r="D23" s="9" t="s">
        <v>226</v>
      </c>
      <c r="E23" s="7" t="s">
        <v>229</v>
      </c>
      <c r="F23" s="47" t="s">
        <v>213</v>
      </c>
      <c r="G23" s="195"/>
      <c r="H23" s="179">
        <v>368.14500000000004</v>
      </c>
      <c r="I23" s="29"/>
      <c r="J23" s="62"/>
      <c r="K23" s="62"/>
      <c r="N23" s="35"/>
      <c r="O23" s="30">
        <v>8.6</v>
      </c>
      <c r="P23" s="25"/>
    </row>
    <row r="24" spans="1:16">
      <c r="A24" s="9" t="s">
        <v>197</v>
      </c>
      <c r="B24" s="9">
        <v>2019</v>
      </c>
      <c r="C24" s="9" t="s">
        <v>29</v>
      </c>
      <c r="D24" s="196" t="s">
        <v>228</v>
      </c>
      <c r="E24" s="9" t="s">
        <v>225</v>
      </c>
      <c r="F24" s="47" t="s">
        <v>212</v>
      </c>
      <c r="G24" s="195"/>
      <c r="H24" s="179">
        <v>83.248000000000005</v>
      </c>
      <c r="I24" s="29"/>
      <c r="J24" s="62"/>
      <c r="K24" s="62"/>
      <c r="N24" s="35"/>
      <c r="O24" s="30">
        <v>8.5</v>
      </c>
      <c r="P24" s="25"/>
    </row>
    <row r="25" spans="1:16">
      <c r="A25" s="9" t="s">
        <v>197</v>
      </c>
      <c r="B25" s="9">
        <v>2019</v>
      </c>
      <c r="C25" s="9" t="s">
        <v>29</v>
      </c>
      <c r="D25" s="196" t="s">
        <v>228</v>
      </c>
      <c r="E25" s="9" t="s">
        <v>225</v>
      </c>
      <c r="F25" s="47" t="s">
        <v>214</v>
      </c>
      <c r="G25" s="195"/>
      <c r="H25" s="179">
        <v>0</v>
      </c>
      <c r="I25" s="29"/>
      <c r="J25" s="62"/>
      <c r="K25" s="62"/>
      <c r="N25" s="35"/>
      <c r="O25" s="30">
        <v>7.7</v>
      </c>
      <c r="P25" s="25"/>
    </row>
    <row r="26" spans="1:16">
      <c r="A26" s="9" t="s">
        <v>197</v>
      </c>
      <c r="B26" s="9">
        <v>2019</v>
      </c>
      <c r="C26" s="9" t="s">
        <v>29</v>
      </c>
      <c r="D26" s="9" t="s">
        <v>230</v>
      </c>
      <c r="E26" s="9"/>
      <c r="F26" s="47" t="s">
        <v>215</v>
      </c>
      <c r="G26" s="195"/>
      <c r="H26" s="179">
        <v>38.785999999999994</v>
      </c>
      <c r="I26" s="29"/>
      <c r="J26" s="62"/>
      <c r="K26" s="62"/>
      <c r="N26" s="35"/>
      <c r="O26" s="30">
        <v>7.2</v>
      </c>
      <c r="P26" s="25"/>
    </row>
    <row r="27" spans="1:16">
      <c r="A27" s="9" t="s">
        <v>197</v>
      </c>
      <c r="B27" s="9">
        <v>2019</v>
      </c>
      <c r="C27" s="9" t="s">
        <v>29</v>
      </c>
      <c r="D27" s="9" t="s">
        <v>227</v>
      </c>
      <c r="E27" s="7"/>
      <c r="F27" s="47" t="s">
        <v>217</v>
      </c>
      <c r="G27" s="195"/>
      <c r="H27" s="179">
        <v>25.542000000000002</v>
      </c>
      <c r="I27" s="29"/>
      <c r="J27" s="62"/>
      <c r="K27" s="62"/>
      <c r="N27" s="35"/>
      <c r="O27" s="30">
        <v>6.4</v>
      </c>
      <c r="P27" s="25"/>
    </row>
    <row r="28" spans="1:16">
      <c r="A28" s="9" t="s">
        <v>197</v>
      </c>
      <c r="B28" s="9">
        <v>2019</v>
      </c>
      <c r="C28" s="9" t="s">
        <v>29</v>
      </c>
      <c r="D28" s="196" t="s">
        <v>228</v>
      </c>
      <c r="E28" s="9" t="s">
        <v>225</v>
      </c>
      <c r="F28" s="47" t="s">
        <v>219</v>
      </c>
      <c r="G28" s="195"/>
      <c r="H28" s="179">
        <v>24.596000000000004</v>
      </c>
      <c r="I28" s="29"/>
      <c r="J28" s="62"/>
      <c r="K28" s="62"/>
      <c r="N28" s="35"/>
      <c r="O28" s="30">
        <v>6.2</v>
      </c>
      <c r="P28" s="25"/>
    </row>
    <row r="29" spans="1:16">
      <c r="A29" s="9" t="s">
        <v>197</v>
      </c>
      <c r="B29" s="9">
        <v>2019</v>
      </c>
      <c r="C29" s="9" t="s">
        <v>29</v>
      </c>
      <c r="D29" s="9" t="s">
        <v>226</v>
      </c>
      <c r="E29" s="7" t="s">
        <v>229</v>
      </c>
      <c r="F29" s="47" t="s">
        <v>216</v>
      </c>
      <c r="G29" s="195"/>
      <c r="H29" s="179">
        <v>25.542000000000002</v>
      </c>
      <c r="I29" s="29"/>
      <c r="J29" s="62"/>
      <c r="K29" s="62"/>
      <c r="N29" s="35"/>
      <c r="O29" s="30">
        <v>5.9</v>
      </c>
      <c r="P29" s="25"/>
    </row>
    <row r="30" spans="1:16">
      <c r="A30" s="9" t="s">
        <v>197</v>
      </c>
      <c r="B30" s="9">
        <v>2019</v>
      </c>
      <c r="C30" s="9" t="s">
        <v>29</v>
      </c>
      <c r="D30" s="196" t="s">
        <v>228</v>
      </c>
      <c r="E30" s="9" t="s">
        <v>225</v>
      </c>
      <c r="F30" s="47" t="s">
        <v>218</v>
      </c>
      <c r="G30" s="195"/>
      <c r="H30" s="179">
        <v>19.866</v>
      </c>
      <c r="I30" s="29"/>
      <c r="J30" s="62"/>
      <c r="K30" s="62"/>
      <c r="N30" s="35"/>
      <c r="O30" s="30">
        <v>5.9</v>
      </c>
      <c r="P30" s="25"/>
    </row>
    <row r="31" spans="1:16">
      <c r="A31" s="9" t="s">
        <v>197</v>
      </c>
      <c r="B31" s="9">
        <v>2019</v>
      </c>
      <c r="C31" s="9" t="s">
        <v>29</v>
      </c>
      <c r="D31" s="196" t="s">
        <v>228</v>
      </c>
      <c r="E31" s="9" t="s">
        <v>225</v>
      </c>
      <c r="F31" s="47" t="s">
        <v>224</v>
      </c>
      <c r="G31" s="195"/>
      <c r="H31" s="179">
        <v>15.136000000000001</v>
      </c>
      <c r="I31" s="29"/>
      <c r="J31" s="62"/>
      <c r="K31" s="62"/>
      <c r="N31" s="35"/>
      <c r="O31" s="30">
        <v>5.7</v>
      </c>
      <c r="P31" s="25"/>
    </row>
    <row r="32" spans="1:16">
      <c r="A32" s="9"/>
      <c r="B32" s="9"/>
      <c r="C32" s="9"/>
      <c r="D32" s="9"/>
      <c r="E32" s="36"/>
      <c r="F32" s="47"/>
      <c r="G32" s="30"/>
      <c r="H32" s="179">
        <v>8.5140000000000011</v>
      </c>
      <c r="I32" s="29"/>
      <c r="J32" s="62"/>
      <c r="K32" s="62"/>
      <c r="N32" s="35"/>
      <c r="O32" s="36"/>
      <c r="P32" s="25"/>
    </row>
    <row r="33" spans="1:16">
      <c r="A33" s="9"/>
      <c r="B33" s="9"/>
      <c r="C33" s="9"/>
      <c r="D33" s="9"/>
      <c r="E33" s="36"/>
      <c r="F33" s="47"/>
      <c r="G33" s="30"/>
      <c r="H33" s="179">
        <v>6.621999999999999</v>
      </c>
      <c r="I33" s="29"/>
      <c r="J33" s="62"/>
      <c r="K33" s="62"/>
      <c r="N33" s="35"/>
      <c r="O33" s="36"/>
      <c r="P33" s="25"/>
    </row>
    <row r="34" spans="1:16">
      <c r="A34" s="9"/>
      <c r="B34" s="9"/>
      <c r="C34" s="9"/>
      <c r="D34" s="9"/>
      <c r="E34" s="19"/>
      <c r="F34" s="47"/>
      <c r="G34" s="30"/>
      <c r="H34" s="179">
        <v>686.79599999999994</v>
      </c>
      <c r="I34" s="29"/>
      <c r="J34" s="62"/>
      <c r="K34" s="62"/>
      <c r="N34" s="35"/>
      <c r="O34" s="36"/>
      <c r="P34" s="25"/>
    </row>
    <row r="35" spans="1:16">
      <c r="A35" s="9"/>
      <c r="B35" s="9"/>
      <c r="C35" s="9"/>
      <c r="D35" s="9"/>
      <c r="E35" s="36"/>
      <c r="F35" s="47"/>
      <c r="G35" s="30"/>
      <c r="H35" s="179">
        <v>93.820999999999998</v>
      </c>
      <c r="I35" s="29"/>
      <c r="J35" s="62"/>
      <c r="K35" s="62"/>
      <c r="N35" s="35"/>
      <c r="O35" s="36"/>
      <c r="P35" s="25"/>
    </row>
    <row r="36" spans="1:16">
      <c r="A36" s="9"/>
      <c r="B36" s="9"/>
      <c r="C36" s="9"/>
      <c r="D36" s="9"/>
      <c r="E36" s="36"/>
      <c r="F36" s="47"/>
      <c r="G36" s="30"/>
      <c r="H36" s="179">
        <v>38.147000000000006</v>
      </c>
      <c r="I36" s="29"/>
      <c r="J36" s="62"/>
      <c r="K36" s="62"/>
      <c r="N36" s="35"/>
      <c r="O36" s="36"/>
      <c r="P36" s="25"/>
    </row>
    <row r="37" spans="1:16">
      <c r="A37" s="9"/>
      <c r="B37" s="9"/>
      <c r="C37" s="9"/>
      <c r="D37" s="9"/>
      <c r="E37" s="36"/>
      <c r="F37" s="47"/>
      <c r="G37" s="30"/>
      <c r="H37" s="179">
        <v>41.24</v>
      </c>
      <c r="I37" s="29"/>
      <c r="J37" s="62"/>
      <c r="K37" s="62"/>
      <c r="N37" s="35"/>
      <c r="O37" s="36"/>
      <c r="P37" s="25"/>
    </row>
    <row r="38" spans="1:16">
      <c r="A38" s="9"/>
      <c r="B38" s="9"/>
      <c r="C38" s="9"/>
      <c r="D38" s="9"/>
      <c r="E38" s="36"/>
      <c r="F38" s="47"/>
      <c r="G38" s="30"/>
      <c r="H38" s="179">
        <v>28.867999999999999</v>
      </c>
      <c r="I38" s="29"/>
      <c r="J38" s="62"/>
      <c r="K38" s="62"/>
      <c r="N38" s="35"/>
      <c r="O38" s="36"/>
      <c r="P38" s="25"/>
    </row>
    <row r="39" spans="1:16">
      <c r="A39" s="9"/>
      <c r="B39" s="9"/>
      <c r="C39" s="9"/>
      <c r="D39" s="9"/>
      <c r="E39" s="36"/>
      <c r="F39" s="47"/>
      <c r="G39" s="30"/>
      <c r="H39" s="179">
        <v>39.177999999999997</v>
      </c>
      <c r="I39" s="29"/>
      <c r="J39" s="62"/>
      <c r="K39" s="62"/>
      <c r="N39" s="35"/>
      <c r="O39" s="36"/>
      <c r="P39" s="25"/>
    </row>
    <row r="40" spans="1:16">
      <c r="A40" s="9"/>
      <c r="B40" s="9"/>
      <c r="C40" s="9"/>
      <c r="D40" s="9"/>
      <c r="E40" s="36"/>
      <c r="F40" s="47"/>
      <c r="G40" s="30"/>
      <c r="H40" s="179">
        <v>25.775000000000002</v>
      </c>
      <c r="I40" s="29"/>
      <c r="J40" s="62"/>
      <c r="K40" s="62"/>
      <c r="N40" s="35"/>
      <c r="O40" s="36"/>
      <c r="P40" s="25"/>
    </row>
    <row r="41" spans="1:16">
      <c r="A41" s="9"/>
      <c r="B41" s="9"/>
      <c r="C41" s="9"/>
      <c r="D41" s="9"/>
      <c r="E41" s="11"/>
      <c r="F41" s="47"/>
      <c r="G41" s="30"/>
      <c r="H41" s="179">
        <v>25.775000000000002</v>
      </c>
      <c r="I41" s="29"/>
      <c r="J41" s="62"/>
      <c r="K41" s="62"/>
      <c r="N41" s="35"/>
      <c r="O41" s="36"/>
      <c r="P41" s="25"/>
    </row>
    <row r="42" spans="1:16">
      <c r="A42" s="9"/>
      <c r="B42" s="9"/>
      <c r="C42" s="9"/>
      <c r="D42" s="9"/>
      <c r="E42" s="11"/>
      <c r="F42" s="47"/>
      <c r="G42" s="30"/>
      <c r="H42" s="179">
        <v>0</v>
      </c>
      <c r="I42" s="29"/>
      <c r="J42" s="62"/>
      <c r="K42" s="62"/>
      <c r="N42" s="35"/>
      <c r="O42" s="36"/>
      <c r="P42" s="25"/>
    </row>
    <row r="43" spans="1:16">
      <c r="A43" s="9"/>
      <c r="B43" s="9"/>
      <c r="C43" s="9"/>
      <c r="D43" s="9"/>
      <c r="E43" s="36"/>
      <c r="F43" s="47"/>
      <c r="G43" s="30"/>
      <c r="H43" s="179">
        <v>10.31</v>
      </c>
      <c r="I43" s="29"/>
      <c r="J43" s="62"/>
      <c r="K43" s="62"/>
      <c r="N43" s="35"/>
      <c r="O43" s="36"/>
      <c r="P43" s="25"/>
    </row>
    <row r="44" spans="1:16">
      <c r="A44" s="9"/>
      <c r="B44" s="9"/>
      <c r="C44" s="9"/>
      <c r="D44" s="9"/>
      <c r="E44" s="36"/>
      <c r="F44" s="47"/>
      <c r="G44" s="30"/>
      <c r="H44" s="179">
        <v>7.2169999999999996</v>
      </c>
      <c r="I44" s="29"/>
      <c r="J44" s="62"/>
      <c r="K44" s="62"/>
      <c r="N44" s="35"/>
      <c r="O44" s="36"/>
      <c r="P44" s="25"/>
    </row>
    <row r="45" spans="1:16">
      <c r="A45" s="9"/>
      <c r="B45" s="9"/>
      <c r="C45" s="9"/>
      <c r="D45" s="9"/>
      <c r="E45" s="19"/>
      <c r="F45" s="47"/>
      <c r="G45" s="30"/>
      <c r="H45" s="179">
        <v>720.6690000000001</v>
      </c>
      <c r="I45" s="29"/>
      <c r="J45" s="62"/>
      <c r="K45" s="62"/>
      <c r="N45" s="35"/>
      <c r="O45" s="36"/>
      <c r="P45" s="25"/>
    </row>
    <row r="46" spans="1:16">
      <c r="A46" s="9"/>
      <c r="B46" s="9"/>
      <c r="C46" s="9"/>
      <c r="D46" s="9"/>
      <c r="E46" s="36"/>
      <c r="F46" s="47"/>
      <c r="G46" s="30"/>
      <c r="H46" s="179">
        <v>122.598</v>
      </c>
      <c r="I46" s="29"/>
      <c r="J46" s="62"/>
      <c r="K46" s="62"/>
      <c r="N46" s="35"/>
      <c r="O46" s="36"/>
      <c r="P46" s="25"/>
    </row>
    <row r="47" spans="1:16">
      <c r="A47" s="9"/>
      <c r="B47" s="9"/>
      <c r="C47" s="9"/>
      <c r="D47" s="9"/>
      <c r="E47" s="36"/>
      <c r="F47" s="47"/>
      <c r="G47" s="30"/>
      <c r="H47" s="179">
        <v>58.796999999999997</v>
      </c>
      <c r="I47" s="29"/>
      <c r="J47" s="62"/>
      <c r="K47" s="62"/>
      <c r="N47" s="35"/>
      <c r="O47" s="36"/>
      <c r="P47" s="25"/>
    </row>
    <row r="48" spans="1:16">
      <c r="A48" s="9"/>
      <c r="B48" s="9"/>
      <c r="C48" s="9"/>
      <c r="D48" s="9"/>
      <c r="E48" s="36"/>
      <c r="F48" s="47"/>
      <c r="G48" s="30"/>
      <c r="H48" s="179">
        <v>52.542000000000002</v>
      </c>
      <c r="I48" s="29"/>
      <c r="J48" s="62"/>
      <c r="K48" s="62"/>
      <c r="N48" s="35"/>
      <c r="O48" s="36"/>
      <c r="P48" s="25"/>
    </row>
    <row r="49" spans="1:16">
      <c r="A49" s="9"/>
      <c r="B49" s="9"/>
      <c r="C49" s="9"/>
      <c r="D49" s="9"/>
      <c r="E49" s="36"/>
      <c r="F49" s="47"/>
      <c r="G49" s="30"/>
      <c r="H49" s="179">
        <v>52.542000000000002</v>
      </c>
      <c r="I49" s="29"/>
      <c r="J49" s="62"/>
      <c r="K49" s="62"/>
      <c r="N49" s="35"/>
      <c r="O49" s="36"/>
      <c r="P49" s="25"/>
    </row>
    <row r="50" spans="1:16">
      <c r="A50" s="9"/>
      <c r="B50" s="9"/>
      <c r="C50" s="9"/>
      <c r="D50" s="9"/>
      <c r="E50" s="36"/>
      <c r="F50" s="47"/>
      <c r="G50" s="30"/>
      <c r="H50" s="179">
        <v>50.04</v>
      </c>
      <c r="I50" s="29"/>
      <c r="J50" s="62"/>
      <c r="K50" s="62"/>
      <c r="N50" s="35"/>
      <c r="O50" s="36"/>
      <c r="P50" s="25"/>
    </row>
    <row r="51" spans="1:16">
      <c r="A51" s="9"/>
      <c r="B51" s="9"/>
      <c r="C51" s="9"/>
      <c r="D51" s="9"/>
      <c r="E51" s="36"/>
      <c r="F51" s="47"/>
      <c r="G51" s="30"/>
      <c r="H51" s="179">
        <v>22.518000000000004</v>
      </c>
      <c r="I51" s="29"/>
      <c r="J51" s="62"/>
      <c r="K51" s="62"/>
      <c r="N51" s="35"/>
      <c r="O51" s="36"/>
      <c r="P51" s="25"/>
    </row>
    <row r="52" spans="1:16">
      <c r="A52" s="9"/>
      <c r="B52" s="9"/>
      <c r="C52" s="9"/>
      <c r="D52" s="9"/>
      <c r="E52" s="11"/>
      <c r="F52" s="47"/>
      <c r="G52" s="30"/>
      <c r="H52" s="179">
        <v>0</v>
      </c>
      <c r="I52" s="29"/>
      <c r="J52" s="62"/>
      <c r="K52" s="62"/>
      <c r="N52" s="35"/>
      <c r="O52" s="36"/>
      <c r="P52" s="25"/>
    </row>
    <row r="53" spans="1:16">
      <c r="A53" s="9"/>
      <c r="B53" s="9"/>
      <c r="C53" s="9"/>
      <c r="D53" s="9"/>
      <c r="E53" s="11"/>
      <c r="F53" s="47"/>
      <c r="G53" s="30"/>
      <c r="H53" s="179">
        <v>0</v>
      </c>
      <c r="I53" s="29"/>
      <c r="J53" s="62"/>
      <c r="K53" s="62"/>
      <c r="N53" s="35"/>
      <c r="O53" s="36"/>
      <c r="P53" s="25"/>
    </row>
    <row r="54" spans="1:16">
      <c r="A54" s="9"/>
      <c r="B54" s="9"/>
      <c r="C54" s="9"/>
      <c r="D54" s="9"/>
      <c r="E54" s="36"/>
      <c r="F54" s="47"/>
      <c r="G54" s="30"/>
      <c r="H54" s="179">
        <v>18.765000000000001</v>
      </c>
      <c r="I54" s="29"/>
      <c r="J54" s="62"/>
      <c r="K54" s="62"/>
      <c r="N54" s="35"/>
      <c r="O54" s="36"/>
      <c r="P54" s="25"/>
    </row>
    <row r="55" spans="1:16">
      <c r="A55" s="9"/>
      <c r="B55" s="9"/>
      <c r="C55" s="9"/>
      <c r="D55" s="9"/>
      <c r="E55" s="36"/>
      <c r="F55" s="47"/>
      <c r="G55" s="30"/>
      <c r="H55" s="179">
        <v>0</v>
      </c>
      <c r="I55" s="29"/>
      <c r="J55" s="62"/>
      <c r="K55" s="62"/>
      <c r="N55" s="35"/>
      <c r="O55" s="36"/>
      <c r="P55" s="25"/>
    </row>
    <row r="56" spans="1:16">
      <c r="A56" s="9"/>
      <c r="B56" s="9"/>
      <c r="C56" s="9"/>
      <c r="D56" s="9"/>
      <c r="E56" s="19"/>
      <c r="F56" s="47"/>
      <c r="G56" s="30"/>
      <c r="H56" s="179">
        <v>873.19799999999998</v>
      </c>
      <c r="I56" s="29"/>
      <c r="J56" s="62"/>
      <c r="K56" s="62"/>
      <c r="N56" s="35"/>
      <c r="O56" s="36"/>
      <c r="P56" s="25"/>
    </row>
    <row r="57" spans="1:16">
      <c r="A57" s="9"/>
      <c r="B57" s="169"/>
      <c r="C57" s="9"/>
      <c r="D57" s="9"/>
      <c r="E57" s="47"/>
      <c r="F57" s="47"/>
      <c r="G57" s="30"/>
      <c r="H57" s="179"/>
      <c r="I57" s="29"/>
      <c r="J57" s="62"/>
      <c r="K57" s="62"/>
      <c r="N57" s="35"/>
      <c r="O57" s="36"/>
      <c r="P57" s="25"/>
    </row>
    <row r="58" spans="1:16">
      <c r="A58" s="9"/>
      <c r="B58" s="169"/>
      <c r="C58" s="9"/>
      <c r="D58" s="9"/>
      <c r="E58" s="47"/>
      <c r="F58" s="47"/>
      <c r="G58" s="30"/>
      <c r="H58" s="179"/>
      <c r="I58" s="29"/>
      <c r="J58" s="62"/>
      <c r="K58" s="62"/>
      <c r="N58" s="35"/>
      <c r="O58" s="36"/>
      <c r="P58" s="25"/>
    </row>
    <row r="59" spans="1:16">
      <c r="A59" s="9"/>
      <c r="B59" s="169"/>
      <c r="C59" s="9"/>
      <c r="D59" s="9"/>
      <c r="E59" s="47"/>
      <c r="F59" s="47"/>
      <c r="G59" s="30"/>
      <c r="H59" s="179"/>
      <c r="I59" s="29"/>
      <c r="J59" s="62"/>
      <c r="K59" s="62"/>
      <c r="N59" s="35"/>
      <c r="O59" s="36"/>
      <c r="P59" s="25"/>
    </row>
    <row r="60" spans="1:16">
      <c r="A60" s="9"/>
      <c r="B60" s="169"/>
      <c r="C60" s="9"/>
      <c r="D60" s="9"/>
      <c r="E60" s="47"/>
      <c r="F60" s="47"/>
      <c r="G60" s="30"/>
      <c r="H60" s="179"/>
      <c r="I60" s="29"/>
      <c r="J60" s="62"/>
      <c r="K60" s="62"/>
      <c r="N60" s="35"/>
      <c r="O60" s="36"/>
      <c r="P60" s="25"/>
    </row>
    <row r="61" spans="1:16">
      <c r="E61" s="3"/>
      <c r="F61" s="12"/>
    </row>
    <row r="62" spans="1:16">
      <c r="E62" s="3"/>
      <c r="F62" s="12"/>
    </row>
    <row r="63" spans="1:16">
      <c r="E63" s="3"/>
      <c r="F63" s="12"/>
    </row>
    <row r="64" spans="1:16">
      <c r="E64" s="3"/>
      <c r="F64" s="36"/>
    </row>
    <row r="65" spans="5:6">
      <c r="E65" s="3"/>
      <c r="F65" s="36"/>
    </row>
    <row r="66" spans="5:6">
      <c r="E66" s="3"/>
      <c r="F66" s="36"/>
    </row>
    <row r="67" spans="5:6">
      <c r="E67" s="3"/>
      <c r="F67" s="36"/>
    </row>
    <row r="68" spans="5:6">
      <c r="E68" s="3"/>
      <c r="F68" s="36"/>
    </row>
    <row r="69" spans="5:6">
      <c r="E69" s="3"/>
      <c r="F69" s="36"/>
    </row>
    <row r="70" spans="5:6">
      <c r="E70" s="3"/>
      <c r="F70" s="36"/>
    </row>
    <row r="71" spans="5:6">
      <c r="E71" s="3"/>
      <c r="F71" s="36"/>
    </row>
    <row r="72" spans="5:6">
      <c r="E72" s="3"/>
      <c r="F72" s="36"/>
    </row>
    <row r="73" spans="5:6">
      <c r="E73" s="3"/>
      <c r="F73" s="36"/>
    </row>
    <row r="74" spans="5:6">
      <c r="E74" s="3"/>
      <c r="F74" s="36"/>
    </row>
    <row r="75" spans="5:6">
      <c r="E75" s="3"/>
      <c r="F75" s="36"/>
    </row>
    <row r="76" spans="5:6">
      <c r="E76" s="3"/>
      <c r="F76" s="36"/>
    </row>
    <row r="77" spans="5:6">
      <c r="E77" s="3"/>
      <c r="F77" s="36"/>
    </row>
    <row r="78" spans="5:6">
      <c r="E78" s="3"/>
      <c r="F78" s="36"/>
    </row>
    <row r="79" spans="5:6">
      <c r="E79" s="3"/>
      <c r="F79" s="36"/>
    </row>
    <row r="80" spans="5:6">
      <c r="E80" s="3"/>
      <c r="F80" s="36"/>
    </row>
    <row r="81" spans="5:6">
      <c r="E81" s="3"/>
      <c r="F81" s="36"/>
    </row>
    <row r="82" spans="5:6">
      <c r="E82" s="3"/>
      <c r="F82" s="36"/>
    </row>
    <row r="83" spans="5:6">
      <c r="E83" s="3"/>
      <c r="F83" s="36"/>
    </row>
    <row r="84" spans="5:6">
      <c r="E84" s="3"/>
      <c r="F84" s="36"/>
    </row>
    <row r="85" spans="5:6">
      <c r="E85" s="3"/>
      <c r="F85" s="36"/>
    </row>
    <row r="86" spans="5:6">
      <c r="E86" s="3"/>
      <c r="F86" s="36"/>
    </row>
    <row r="87" spans="5:6">
      <c r="E87" s="3"/>
      <c r="F87" s="36"/>
    </row>
    <row r="88" spans="5:6">
      <c r="E88" s="3"/>
      <c r="F88" s="36"/>
    </row>
    <row r="89" spans="5:6">
      <c r="E89" s="3"/>
      <c r="F89" s="36"/>
    </row>
    <row r="90" spans="5:6">
      <c r="E90" s="3"/>
      <c r="F90" s="36"/>
    </row>
    <row r="91" spans="5:6">
      <c r="E91" s="3"/>
      <c r="F91" s="36"/>
    </row>
    <row r="92" spans="5:6">
      <c r="E92" s="3"/>
      <c r="F92" s="36"/>
    </row>
    <row r="93" spans="5:6">
      <c r="E93" s="3"/>
      <c r="F93" s="36"/>
    </row>
    <row r="94" spans="5:6">
      <c r="E94" s="3"/>
      <c r="F94" s="36"/>
    </row>
    <row r="95" spans="5:6">
      <c r="E95" s="3"/>
      <c r="F95" s="36"/>
    </row>
    <row r="96" spans="5:6">
      <c r="E96" s="3"/>
      <c r="F96" s="36"/>
    </row>
    <row r="97" spans="5:6">
      <c r="E97" s="3"/>
      <c r="F97" s="36"/>
    </row>
    <row r="98" spans="5:6">
      <c r="E98" s="3"/>
      <c r="F98" s="36"/>
    </row>
    <row r="99" spans="5:6">
      <c r="E99" s="3"/>
      <c r="F99" s="36"/>
    </row>
    <row r="100" spans="5:6">
      <c r="E100" s="3"/>
      <c r="F100" s="36"/>
    </row>
    <row r="101" spans="5:6">
      <c r="E101" s="3"/>
      <c r="F101" s="36"/>
    </row>
    <row r="102" spans="5:6">
      <c r="E102" s="3"/>
      <c r="F102" s="36"/>
    </row>
    <row r="103" spans="5:6">
      <c r="E103" s="3"/>
      <c r="F103" s="36"/>
    </row>
    <row r="104" spans="5:6">
      <c r="E104" s="3"/>
      <c r="F104" s="36"/>
    </row>
    <row r="105" spans="5:6">
      <c r="E105" s="3"/>
      <c r="F105" s="36"/>
    </row>
    <row r="106" spans="5:6">
      <c r="E106" s="3"/>
      <c r="F106" s="36"/>
    </row>
    <row r="107" spans="5:6">
      <c r="E107" s="3"/>
      <c r="F107" s="36"/>
    </row>
    <row r="108" spans="5:6">
      <c r="E108" s="3"/>
      <c r="F108" s="36"/>
    </row>
    <row r="109" spans="5:6">
      <c r="E109" s="3"/>
      <c r="F109" s="36"/>
    </row>
    <row r="110" spans="5:6">
      <c r="E110" s="3"/>
      <c r="F110" s="36"/>
    </row>
    <row r="111" spans="5:6">
      <c r="E111" s="3"/>
      <c r="F111" s="36"/>
    </row>
    <row r="112" spans="5:6">
      <c r="E112" s="3"/>
      <c r="F112" s="36"/>
    </row>
    <row r="113" spans="5:6">
      <c r="E113" s="3"/>
      <c r="F113" s="36"/>
    </row>
    <row r="114" spans="5:6">
      <c r="E114" s="3"/>
      <c r="F114" s="36"/>
    </row>
    <row r="115" spans="5:6">
      <c r="E115" s="3"/>
      <c r="F115" s="36"/>
    </row>
    <row r="116" spans="5:6">
      <c r="E116" s="3"/>
      <c r="F116" s="36"/>
    </row>
    <row r="117" spans="5:6">
      <c r="E117" s="3"/>
      <c r="F117" s="36"/>
    </row>
    <row r="118" spans="5:6">
      <c r="E118" s="3"/>
      <c r="F118" s="36"/>
    </row>
    <row r="119" spans="5:6">
      <c r="E119" s="3"/>
      <c r="F119" s="36"/>
    </row>
    <row r="120" spans="5:6">
      <c r="E120" s="3"/>
      <c r="F120" s="36"/>
    </row>
    <row r="121" spans="5:6">
      <c r="E121" s="3"/>
      <c r="F121" s="36"/>
    </row>
    <row r="122" spans="5:6">
      <c r="E122" s="3"/>
      <c r="F122" s="36"/>
    </row>
    <row r="123" spans="5:6">
      <c r="E123" s="3"/>
      <c r="F123" s="36"/>
    </row>
    <row r="124" spans="5:6">
      <c r="E124" s="3"/>
      <c r="F124" s="36"/>
    </row>
    <row r="125" spans="5:6">
      <c r="E125" s="3"/>
      <c r="F125" s="36"/>
    </row>
    <row r="126" spans="5:6">
      <c r="E126" s="3"/>
      <c r="F126" s="36"/>
    </row>
    <row r="127" spans="5:6">
      <c r="E127" s="3"/>
      <c r="F127" s="36"/>
    </row>
    <row r="128" spans="5:6">
      <c r="E128" s="3"/>
      <c r="F128" s="36"/>
    </row>
    <row r="129" spans="5:6">
      <c r="E129" s="3"/>
      <c r="F129" s="36"/>
    </row>
    <row r="130" spans="5:6">
      <c r="E130" s="3"/>
      <c r="F130" s="36"/>
    </row>
    <row r="131" spans="5:6">
      <c r="E131" s="3"/>
      <c r="F131" s="36"/>
    </row>
    <row r="132" spans="5:6">
      <c r="E132" s="3"/>
      <c r="F132" s="36"/>
    </row>
    <row r="133" spans="5:6">
      <c r="E133" s="3"/>
      <c r="F133" s="36"/>
    </row>
    <row r="134" spans="5:6">
      <c r="E134" s="3"/>
      <c r="F134" s="36"/>
    </row>
    <row r="135" spans="5:6">
      <c r="E135" s="3"/>
      <c r="F135" s="36"/>
    </row>
    <row r="136" spans="5:6">
      <c r="E136" s="3"/>
      <c r="F136" s="36"/>
    </row>
    <row r="137" spans="5:6">
      <c r="E137" s="3"/>
      <c r="F137" s="36"/>
    </row>
    <row r="138" spans="5:6">
      <c r="E138" s="3"/>
      <c r="F138" s="36"/>
    </row>
    <row r="139" spans="5:6">
      <c r="E139" s="3"/>
      <c r="F139" s="36"/>
    </row>
    <row r="140" spans="5:6">
      <c r="E140" s="3"/>
      <c r="F140" s="36"/>
    </row>
    <row r="141" spans="5:6">
      <c r="E141" s="3"/>
      <c r="F141" s="36"/>
    </row>
    <row r="142" spans="5:6">
      <c r="E142" s="3"/>
      <c r="F142" s="36"/>
    </row>
    <row r="143" spans="5:6">
      <c r="E143" s="3"/>
      <c r="F143" s="36"/>
    </row>
    <row r="144" spans="5:6">
      <c r="E144" s="3"/>
      <c r="F144" s="36"/>
    </row>
    <row r="145" spans="5:6">
      <c r="E145" s="3"/>
      <c r="F145" s="36"/>
    </row>
    <row r="146" spans="5:6">
      <c r="E146" s="3"/>
      <c r="F146" s="36"/>
    </row>
    <row r="147" spans="5:6">
      <c r="E147" s="3"/>
      <c r="F147" s="36"/>
    </row>
    <row r="148" spans="5:6">
      <c r="E148" s="3"/>
      <c r="F148" s="36"/>
    </row>
    <row r="149" spans="5:6">
      <c r="E149" s="3"/>
      <c r="F149" s="36"/>
    </row>
    <row r="150" spans="5:6">
      <c r="E150" s="3"/>
      <c r="F150" s="36"/>
    </row>
    <row r="151" spans="5:6">
      <c r="E151" s="3"/>
      <c r="F151" s="36"/>
    </row>
    <row r="152" spans="5:6">
      <c r="E152" s="3"/>
      <c r="F152" s="36"/>
    </row>
    <row r="153" spans="5:6">
      <c r="E153" s="3"/>
      <c r="F153" s="36"/>
    </row>
    <row r="154" spans="5:6">
      <c r="E154" s="3"/>
      <c r="F154" s="36"/>
    </row>
    <row r="155" spans="5:6">
      <c r="E155" s="3"/>
      <c r="F155" s="36"/>
    </row>
    <row r="156" spans="5:6">
      <c r="E156" s="3"/>
      <c r="F156" s="36"/>
    </row>
    <row r="157" spans="5:6">
      <c r="E157" s="3"/>
      <c r="F157" s="36"/>
    </row>
    <row r="158" spans="5:6">
      <c r="E158" s="3"/>
      <c r="F158" s="36"/>
    </row>
    <row r="159" spans="5:6">
      <c r="E159" s="3"/>
      <c r="F159" s="36"/>
    </row>
    <row r="160" spans="5:6">
      <c r="E160" s="3"/>
      <c r="F160" s="36"/>
    </row>
    <row r="161" spans="5:6">
      <c r="E161" s="3"/>
      <c r="F161" s="36"/>
    </row>
    <row r="162" spans="5:6">
      <c r="E162" s="3"/>
      <c r="F162" s="36"/>
    </row>
    <row r="163" spans="5:6">
      <c r="E163" s="3"/>
      <c r="F163" s="36"/>
    </row>
    <row r="164" spans="5:6">
      <c r="E164" s="3"/>
      <c r="F164" s="36"/>
    </row>
    <row r="165" spans="5:6">
      <c r="E165" s="3"/>
      <c r="F165" s="36"/>
    </row>
    <row r="166" spans="5:6">
      <c r="E166" s="3"/>
      <c r="F166" s="36"/>
    </row>
    <row r="167" spans="5:6">
      <c r="E167" s="3"/>
      <c r="F167" s="36"/>
    </row>
    <row r="168" spans="5:6">
      <c r="E168" s="3"/>
      <c r="F168" s="36"/>
    </row>
    <row r="169" spans="5:6">
      <c r="E169" s="3"/>
      <c r="F169" s="36"/>
    </row>
    <row r="170" spans="5:6">
      <c r="E170" s="3"/>
      <c r="F170" s="36"/>
    </row>
    <row r="171" spans="5:6">
      <c r="E171" s="3"/>
      <c r="F171" s="36"/>
    </row>
    <row r="172" spans="5:6">
      <c r="E172" s="3"/>
      <c r="F172" s="36"/>
    </row>
    <row r="173" spans="5:6">
      <c r="E173" s="3"/>
      <c r="F173" s="36"/>
    </row>
    <row r="174" spans="5:6">
      <c r="E174" s="3"/>
      <c r="F174" s="36"/>
    </row>
    <row r="175" spans="5:6">
      <c r="E175" s="3"/>
      <c r="F175" s="36"/>
    </row>
    <row r="176" spans="5:6">
      <c r="E176" s="3"/>
      <c r="F176" s="36"/>
    </row>
    <row r="177" spans="5:6">
      <c r="E177" s="3"/>
      <c r="F177" s="36"/>
    </row>
    <row r="178" spans="5:6">
      <c r="E178" s="3"/>
      <c r="F178" s="36"/>
    </row>
    <row r="179" spans="5:6">
      <c r="E179" s="3"/>
      <c r="F179" s="36"/>
    </row>
    <row r="180" spans="5:6">
      <c r="E180" s="3"/>
      <c r="F180" s="36"/>
    </row>
    <row r="181" spans="5:6">
      <c r="E181" s="3"/>
      <c r="F181" s="36"/>
    </row>
    <row r="182" spans="5:6">
      <c r="E182" s="3"/>
      <c r="F182" s="36"/>
    </row>
    <row r="183" spans="5:6">
      <c r="E183" s="3"/>
      <c r="F183" s="36"/>
    </row>
    <row r="184" spans="5:6">
      <c r="E184" s="3"/>
      <c r="F184" s="36"/>
    </row>
    <row r="185" spans="5:6">
      <c r="E185" s="3"/>
      <c r="F185" s="36"/>
    </row>
    <row r="186" spans="5:6">
      <c r="E186" s="3"/>
      <c r="F186" s="36"/>
    </row>
    <row r="187" spans="5:6">
      <c r="E187" s="3"/>
      <c r="F187" s="36"/>
    </row>
    <row r="188" spans="5:6">
      <c r="E188" s="3"/>
      <c r="F188" s="36"/>
    </row>
    <row r="189" spans="5:6">
      <c r="E189" s="3"/>
      <c r="F189" s="36"/>
    </row>
    <row r="190" spans="5:6">
      <c r="E190" s="3"/>
      <c r="F190" s="36"/>
    </row>
    <row r="191" spans="5:6">
      <c r="E191" s="3"/>
      <c r="F191" s="36"/>
    </row>
    <row r="192" spans="5:6">
      <c r="E192" s="3"/>
      <c r="F192" s="36"/>
    </row>
    <row r="193" spans="5:6">
      <c r="E193" s="3"/>
      <c r="F193" s="36"/>
    </row>
    <row r="194" spans="5:6">
      <c r="E194" s="3"/>
      <c r="F194" s="36"/>
    </row>
    <row r="195" spans="5:6">
      <c r="E195" s="3"/>
      <c r="F195" s="36"/>
    </row>
    <row r="196" spans="5:6">
      <c r="E196" s="3"/>
      <c r="F196" s="36"/>
    </row>
    <row r="197" spans="5:6">
      <c r="E197" s="3"/>
      <c r="F197" s="36"/>
    </row>
    <row r="198" spans="5:6">
      <c r="E198" s="3"/>
      <c r="F198" s="36"/>
    </row>
    <row r="199" spans="5:6">
      <c r="E199" s="3"/>
      <c r="F199" s="36"/>
    </row>
    <row r="200" spans="5:6">
      <c r="E200" s="3"/>
      <c r="F200" s="36"/>
    </row>
    <row r="201" spans="5:6">
      <c r="E201" s="3"/>
      <c r="F201" s="36"/>
    </row>
    <row r="202" spans="5:6">
      <c r="E202" s="3"/>
      <c r="F202" s="36"/>
    </row>
    <row r="203" spans="5:6">
      <c r="E203" s="3"/>
      <c r="F203" s="36"/>
    </row>
    <row r="204" spans="5:6">
      <c r="E204" s="3"/>
      <c r="F204" s="36"/>
    </row>
    <row r="205" spans="5:6">
      <c r="E205" s="3"/>
      <c r="F205" s="36"/>
    </row>
    <row r="206" spans="5:6">
      <c r="E206" s="3"/>
      <c r="F206" s="36"/>
    </row>
    <row r="207" spans="5:6">
      <c r="E207" s="3"/>
      <c r="F207" s="36"/>
    </row>
    <row r="208" spans="5:6">
      <c r="E208" s="3"/>
      <c r="F208" s="36"/>
    </row>
    <row r="209" spans="5:6">
      <c r="E209" s="3"/>
      <c r="F209" s="36"/>
    </row>
    <row r="210" spans="5:6">
      <c r="E210" s="3"/>
      <c r="F210" s="36"/>
    </row>
    <row r="211" spans="5:6">
      <c r="E211" s="3"/>
      <c r="F211" s="36"/>
    </row>
    <row r="212" spans="5:6">
      <c r="E212" s="3"/>
      <c r="F212" s="36"/>
    </row>
    <row r="213" spans="5:6">
      <c r="E213" s="3"/>
      <c r="F213" s="36"/>
    </row>
    <row r="214" spans="5:6">
      <c r="E214" s="3"/>
      <c r="F214" s="36"/>
    </row>
    <row r="215" spans="5:6">
      <c r="E215" s="3"/>
      <c r="F215" s="36"/>
    </row>
    <row r="216" spans="5:6">
      <c r="E216" s="3"/>
      <c r="F216" s="36"/>
    </row>
    <row r="217" spans="5:6">
      <c r="E217" s="3"/>
      <c r="F217" s="36"/>
    </row>
    <row r="218" spans="5:6">
      <c r="E218" s="3"/>
      <c r="F218" s="36"/>
    </row>
    <row r="219" spans="5:6">
      <c r="E219" s="3"/>
      <c r="F219" s="36"/>
    </row>
    <row r="220" spans="5:6">
      <c r="E220" s="3"/>
      <c r="F220" s="36"/>
    </row>
    <row r="221" spans="5:6">
      <c r="E221" s="3"/>
      <c r="F221" s="36"/>
    </row>
    <row r="222" spans="5:6">
      <c r="E222" s="3"/>
      <c r="F222" s="36"/>
    </row>
    <row r="223" spans="5:6">
      <c r="E223" s="3"/>
      <c r="F223" s="36"/>
    </row>
    <row r="224" spans="5:6">
      <c r="E224" s="3"/>
      <c r="F224" s="36"/>
    </row>
    <row r="225" spans="5:6">
      <c r="E225" s="3"/>
      <c r="F225" s="36"/>
    </row>
    <row r="226" spans="5:6">
      <c r="E226" s="3"/>
      <c r="F226" s="36"/>
    </row>
    <row r="227" spans="5:6">
      <c r="E227" s="3"/>
      <c r="F227" s="36"/>
    </row>
    <row r="228" spans="5:6">
      <c r="E228" s="3"/>
      <c r="F228" s="36"/>
    </row>
    <row r="229" spans="5:6">
      <c r="E229" s="3"/>
      <c r="F229" s="36"/>
    </row>
    <row r="230" spans="5:6">
      <c r="E230" s="3"/>
      <c r="F230" s="36"/>
    </row>
    <row r="231" spans="5:6">
      <c r="E231" s="3"/>
      <c r="F231" s="36"/>
    </row>
    <row r="232" spans="5:6">
      <c r="E232" s="3"/>
      <c r="F232" s="36"/>
    </row>
    <row r="233" spans="5:6">
      <c r="E233" s="3"/>
      <c r="F233" s="36"/>
    </row>
    <row r="234" spans="5:6">
      <c r="E234" s="3"/>
      <c r="F234" s="36"/>
    </row>
    <row r="235" spans="5:6">
      <c r="E235" s="3"/>
      <c r="F235" s="36"/>
    </row>
    <row r="236" spans="5:6">
      <c r="E236" s="3"/>
      <c r="F236" s="36"/>
    </row>
    <row r="237" spans="5:6">
      <c r="E237" s="3"/>
      <c r="F237" s="36"/>
    </row>
    <row r="238" spans="5:6">
      <c r="E238" s="3"/>
      <c r="F238" s="36"/>
    </row>
    <row r="239" spans="5:6">
      <c r="E239" s="3"/>
      <c r="F239" s="36"/>
    </row>
    <row r="240" spans="5:6">
      <c r="E240" s="3"/>
      <c r="F240" s="36"/>
    </row>
    <row r="241" spans="5:6">
      <c r="E241" s="3"/>
      <c r="F241" s="36"/>
    </row>
    <row r="242" spans="5:6">
      <c r="E242" s="3"/>
      <c r="F242" s="36"/>
    </row>
    <row r="243" spans="5:6">
      <c r="E243" s="3"/>
      <c r="F243" s="36"/>
    </row>
    <row r="244" spans="5:6">
      <c r="E244" s="3"/>
      <c r="F244" s="36"/>
    </row>
    <row r="245" spans="5:6">
      <c r="E245" s="3"/>
      <c r="F245" s="36"/>
    </row>
    <row r="246" spans="5:6">
      <c r="E246" s="3"/>
      <c r="F246" s="36"/>
    </row>
    <row r="247" spans="5:6">
      <c r="E247" s="3"/>
      <c r="F247" s="36"/>
    </row>
    <row r="248" spans="5:6">
      <c r="E248" s="3"/>
      <c r="F248" s="36"/>
    </row>
    <row r="249" spans="5:6">
      <c r="E249" s="3"/>
      <c r="F249" s="36"/>
    </row>
    <row r="250" spans="5:6">
      <c r="E250" s="3"/>
      <c r="F250" s="36"/>
    </row>
    <row r="251" spans="5:6">
      <c r="E251" s="3"/>
      <c r="F251" s="36"/>
    </row>
    <row r="252" spans="5:6">
      <c r="E252" s="3"/>
      <c r="F252" s="36"/>
    </row>
    <row r="253" spans="5:6">
      <c r="E253" s="3"/>
      <c r="F253" s="36"/>
    </row>
    <row r="254" spans="5:6">
      <c r="E254" s="3"/>
      <c r="F254" s="36"/>
    </row>
    <row r="255" spans="5:6">
      <c r="E255" s="3"/>
      <c r="F255" s="36"/>
    </row>
    <row r="256" spans="5:6">
      <c r="E256" s="3"/>
      <c r="F256" s="36"/>
    </row>
    <row r="257" spans="5:6">
      <c r="E257" s="3"/>
      <c r="F257" s="36"/>
    </row>
    <row r="258" spans="5:6">
      <c r="E258" s="3"/>
      <c r="F258" s="36"/>
    </row>
    <row r="259" spans="5:6">
      <c r="E259" s="3"/>
      <c r="F259" s="36"/>
    </row>
    <row r="260" spans="5:6">
      <c r="E260" s="3"/>
      <c r="F260" s="36"/>
    </row>
    <row r="261" spans="5:6">
      <c r="E261" s="3"/>
      <c r="F261" s="36"/>
    </row>
    <row r="262" spans="5:6">
      <c r="E262" s="3"/>
      <c r="F262" s="36"/>
    </row>
    <row r="263" spans="5:6">
      <c r="E263" s="3"/>
      <c r="F263" s="36"/>
    </row>
    <row r="264" spans="5:6">
      <c r="E264" s="3"/>
      <c r="F264" s="36"/>
    </row>
    <row r="265" spans="5:6">
      <c r="E265" s="3"/>
      <c r="F265" s="36"/>
    </row>
    <row r="266" spans="5:6">
      <c r="E266" s="3"/>
      <c r="F266" s="36"/>
    </row>
    <row r="267" spans="5:6">
      <c r="E267" s="3"/>
      <c r="F267" s="36"/>
    </row>
    <row r="268" spans="5:6">
      <c r="E268" s="3"/>
      <c r="F268" s="36"/>
    </row>
    <row r="269" spans="5:6">
      <c r="E269" s="3"/>
      <c r="F269" s="36"/>
    </row>
    <row r="270" spans="5:6">
      <c r="E270" s="3"/>
      <c r="F270" s="36"/>
    </row>
    <row r="271" spans="5:6">
      <c r="E271" s="3"/>
      <c r="F271" s="36"/>
    </row>
    <row r="272" spans="5:6">
      <c r="E272" s="3"/>
      <c r="F272" s="36"/>
    </row>
    <row r="273" spans="5:6">
      <c r="E273" s="3"/>
      <c r="F273" s="36"/>
    </row>
    <row r="274" spans="5:6">
      <c r="E274" s="3"/>
      <c r="F274" s="36"/>
    </row>
    <row r="275" spans="5:6">
      <c r="E275" s="3"/>
      <c r="F275" s="36"/>
    </row>
    <row r="276" spans="5:6">
      <c r="E276" s="3"/>
      <c r="F276" s="36"/>
    </row>
    <row r="277" spans="5:6">
      <c r="E277" s="3"/>
      <c r="F277" s="36"/>
    </row>
    <row r="278" spans="5:6">
      <c r="E278" s="3"/>
      <c r="F278" s="36"/>
    </row>
    <row r="279" spans="5:6">
      <c r="E279" s="3"/>
      <c r="F279" s="36"/>
    </row>
    <row r="280" spans="5:6">
      <c r="E280" s="3"/>
      <c r="F280" s="36"/>
    </row>
    <row r="281" spans="5:6">
      <c r="E281" s="3"/>
      <c r="F281" s="36"/>
    </row>
    <row r="282" spans="5:6">
      <c r="E282" s="3"/>
      <c r="F282" s="36"/>
    </row>
    <row r="283" spans="5:6">
      <c r="E283" s="3"/>
      <c r="F283" s="36"/>
    </row>
    <row r="284" spans="5:6">
      <c r="E284" s="3"/>
      <c r="F284" s="36"/>
    </row>
    <row r="285" spans="5:6">
      <c r="E285" s="3"/>
      <c r="F285" s="36"/>
    </row>
    <row r="286" spans="5:6">
      <c r="E286" s="3"/>
      <c r="F286" s="36"/>
    </row>
    <row r="287" spans="5:6">
      <c r="E287" s="3"/>
      <c r="F287" s="36"/>
    </row>
    <row r="288" spans="5:6">
      <c r="E288" s="3"/>
      <c r="F288" s="36"/>
    </row>
    <row r="289" spans="5:6">
      <c r="E289" s="3"/>
      <c r="F289" s="36"/>
    </row>
    <row r="290" spans="5:6">
      <c r="E290" s="3"/>
      <c r="F290" s="36"/>
    </row>
    <row r="291" spans="5:6">
      <c r="E291" s="3"/>
      <c r="F291" s="36"/>
    </row>
    <row r="292" spans="5:6">
      <c r="E292" s="3"/>
      <c r="F292" s="36"/>
    </row>
    <row r="293" spans="5:6">
      <c r="E293" s="3"/>
      <c r="F293" s="36"/>
    </row>
    <row r="294" spans="5:6">
      <c r="E294" s="3"/>
      <c r="F294" s="36"/>
    </row>
    <row r="295" spans="5:6">
      <c r="E295" s="3"/>
      <c r="F295" s="36"/>
    </row>
    <row r="296" spans="5:6">
      <c r="E296" s="3"/>
      <c r="F296" s="36"/>
    </row>
    <row r="297" spans="5:6">
      <c r="E297" s="3"/>
      <c r="F297" s="36"/>
    </row>
    <row r="298" spans="5:6">
      <c r="E298" s="3"/>
      <c r="F298" s="36"/>
    </row>
    <row r="299" spans="5:6">
      <c r="E299" s="3"/>
      <c r="F299" s="36"/>
    </row>
    <row r="300" spans="5:6">
      <c r="E300" s="3"/>
      <c r="F300" s="36"/>
    </row>
    <row r="301" spans="5:6">
      <c r="E301" s="3"/>
      <c r="F301" s="36"/>
    </row>
    <row r="302" spans="5:6">
      <c r="E302" s="3"/>
      <c r="F302" s="36"/>
    </row>
    <row r="303" spans="5:6">
      <c r="E303" s="3"/>
      <c r="F303" s="36"/>
    </row>
    <row r="304" spans="5:6">
      <c r="E304" s="3"/>
      <c r="F304" s="36"/>
    </row>
    <row r="305" spans="5:6">
      <c r="E305" s="3"/>
      <c r="F305" s="36"/>
    </row>
    <row r="306" spans="5:6">
      <c r="E306" s="3"/>
      <c r="F306" s="36"/>
    </row>
    <row r="307" spans="5:6">
      <c r="E307" s="3"/>
      <c r="F307" s="36"/>
    </row>
    <row r="308" spans="5:6">
      <c r="E308" s="3"/>
      <c r="F308" s="36"/>
    </row>
    <row r="309" spans="5:6">
      <c r="E309" s="3"/>
      <c r="F309" s="36"/>
    </row>
    <row r="310" spans="5:6">
      <c r="E310" s="3"/>
      <c r="F310" s="36"/>
    </row>
    <row r="311" spans="5:6">
      <c r="E311" s="3"/>
      <c r="F311" s="36"/>
    </row>
    <row r="312" spans="5:6">
      <c r="E312" s="3"/>
      <c r="F312" s="36"/>
    </row>
    <row r="313" spans="5:6">
      <c r="E313" s="3"/>
      <c r="F313" s="36"/>
    </row>
    <row r="314" spans="5:6">
      <c r="E314" s="3"/>
      <c r="F314" s="36"/>
    </row>
    <row r="315" spans="5:6">
      <c r="E315" s="3"/>
      <c r="F315" s="36"/>
    </row>
    <row r="316" spans="5:6">
      <c r="E316" s="3"/>
      <c r="F316" s="36"/>
    </row>
    <row r="317" spans="5:6">
      <c r="E317" s="3"/>
      <c r="F317" s="36"/>
    </row>
    <row r="318" spans="5:6">
      <c r="E318" s="3"/>
      <c r="F318" s="36"/>
    </row>
    <row r="319" spans="5:6">
      <c r="E319" s="3"/>
      <c r="F319" s="36"/>
    </row>
    <row r="320" spans="5:6">
      <c r="E320" s="3"/>
      <c r="F320" s="36"/>
    </row>
    <row r="321" spans="5:6">
      <c r="E321" s="3"/>
      <c r="F321" s="36"/>
    </row>
    <row r="322" spans="5:6">
      <c r="E322" s="3"/>
      <c r="F322" s="36"/>
    </row>
    <row r="323" spans="5:6">
      <c r="E323" s="3"/>
      <c r="F323" s="36"/>
    </row>
    <row r="324" spans="5:6">
      <c r="E324" s="3"/>
      <c r="F324" s="36"/>
    </row>
    <row r="325" spans="5:6">
      <c r="E325" s="3"/>
      <c r="F325" s="36"/>
    </row>
    <row r="326" spans="5:6">
      <c r="E326" s="3"/>
      <c r="F326" s="36"/>
    </row>
    <row r="327" spans="5:6">
      <c r="E327" s="3"/>
      <c r="F327" s="36"/>
    </row>
    <row r="328" spans="5:6">
      <c r="E328" s="3"/>
      <c r="F328" s="36"/>
    </row>
    <row r="329" spans="5:6">
      <c r="E329" s="3"/>
      <c r="F329" s="36"/>
    </row>
    <row r="330" spans="5:6">
      <c r="E330" s="3"/>
      <c r="F330" s="36"/>
    </row>
    <row r="331" spans="5:6">
      <c r="E331" s="3"/>
      <c r="F331" s="36"/>
    </row>
    <row r="332" spans="5:6">
      <c r="E332" s="3"/>
      <c r="F332" s="36"/>
    </row>
    <row r="333" spans="5:6">
      <c r="E333" s="3"/>
      <c r="F333" s="36"/>
    </row>
    <row r="334" spans="5:6">
      <c r="E334" s="3"/>
      <c r="F334" s="36"/>
    </row>
    <row r="335" spans="5:6">
      <c r="E335" s="3"/>
      <c r="F335" s="36"/>
    </row>
    <row r="336" spans="5:6">
      <c r="E336" s="3"/>
      <c r="F336" s="36"/>
    </row>
    <row r="337" spans="5:6">
      <c r="E337" s="3"/>
      <c r="F337" s="36"/>
    </row>
    <row r="338" spans="5:6">
      <c r="E338" s="3"/>
      <c r="F338" s="36"/>
    </row>
    <row r="339" spans="5:6">
      <c r="E339" s="3"/>
      <c r="F339" s="36"/>
    </row>
    <row r="340" spans="5:6">
      <c r="E340" s="3"/>
      <c r="F340" s="36"/>
    </row>
    <row r="341" spans="5:6">
      <c r="E341" s="3"/>
      <c r="F341" s="36"/>
    </row>
    <row r="342" spans="5:6">
      <c r="E342" s="3"/>
      <c r="F342" s="36"/>
    </row>
    <row r="343" spans="5:6">
      <c r="E343" s="3"/>
      <c r="F343" s="36"/>
    </row>
    <row r="344" spans="5:6">
      <c r="E344" s="3"/>
      <c r="F344" s="36"/>
    </row>
    <row r="345" spans="5:6">
      <c r="E345" s="3"/>
      <c r="F345" s="36"/>
    </row>
    <row r="346" spans="5:6">
      <c r="E346" s="3"/>
      <c r="F346" s="36"/>
    </row>
    <row r="347" spans="5:6">
      <c r="E347" s="3"/>
      <c r="F347" s="36"/>
    </row>
    <row r="348" spans="5:6">
      <c r="E348" s="3"/>
      <c r="F348" s="36"/>
    </row>
    <row r="349" spans="5:6">
      <c r="E349" s="3"/>
      <c r="F349" s="36"/>
    </row>
    <row r="350" spans="5:6">
      <c r="E350" s="3"/>
      <c r="F350" s="36"/>
    </row>
    <row r="351" spans="5:6">
      <c r="E351" s="3"/>
      <c r="F351" s="36"/>
    </row>
    <row r="352" spans="5:6">
      <c r="E352" s="3"/>
      <c r="F352" s="36"/>
    </row>
    <row r="353" spans="5:6">
      <c r="E353" s="3"/>
      <c r="F353" s="36"/>
    </row>
    <row r="354" spans="5:6">
      <c r="E354" s="3"/>
      <c r="F354" s="36"/>
    </row>
    <row r="355" spans="5:6">
      <c r="E355" s="3"/>
      <c r="F355" s="36"/>
    </row>
    <row r="356" spans="5:6">
      <c r="E356" s="3"/>
      <c r="F356" s="36"/>
    </row>
    <row r="357" spans="5:6">
      <c r="E357" s="3"/>
      <c r="F357" s="36"/>
    </row>
    <row r="358" spans="5:6">
      <c r="E358" s="3"/>
      <c r="F358" s="36"/>
    </row>
    <row r="359" spans="5:6">
      <c r="E359" s="3"/>
      <c r="F359" s="36"/>
    </row>
    <row r="360" spans="5:6">
      <c r="E360" s="3"/>
      <c r="F360" s="36"/>
    </row>
    <row r="361" spans="5:6">
      <c r="E361" s="3"/>
      <c r="F361" s="36"/>
    </row>
    <row r="362" spans="5:6">
      <c r="E362" s="3"/>
      <c r="F362" s="36"/>
    </row>
    <row r="363" spans="5:6">
      <c r="E363" s="3"/>
      <c r="F363" s="36"/>
    </row>
    <row r="364" spans="5:6">
      <c r="E364" s="3"/>
      <c r="F364" s="36"/>
    </row>
    <row r="365" spans="5:6">
      <c r="E365" s="3"/>
      <c r="F365" s="36"/>
    </row>
    <row r="366" spans="5:6">
      <c r="E366" s="3"/>
      <c r="F366" s="36"/>
    </row>
    <row r="367" spans="5:6">
      <c r="E367" s="3"/>
      <c r="F367" s="36"/>
    </row>
    <row r="368" spans="5:6">
      <c r="E368" s="3"/>
      <c r="F368" s="36"/>
    </row>
    <row r="369" spans="5:6">
      <c r="E369" s="3"/>
      <c r="F369" s="36"/>
    </row>
    <row r="370" spans="5:6">
      <c r="E370" s="3"/>
      <c r="F370" s="36"/>
    </row>
    <row r="371" spans="5:6">
      <c r="E371" s="3"/>
      <c r="F371" s="36"/>
    </row>
    <row r="372" spans="5:6">
      <c r="E372" s="3"/>
      <c r="F372" s="36"/>
    </row>
    <row r="373" spans="5:6">
      <c r="E373" s="3"/>
      <c r="F373" s="36"/>
    </row>
    <row r="374" spans="5:6">
      <c r="E374" s="3"/>
      <c r="F374" s="36"/>
    </row>
    <row r="375" spans="5:6">
      <c r="E375" s="3"/>
      <c r="F375" s="36"/>
    </row>
    <row r="376" spans="5:6">
      <c r="E376" s="3"/>
      <c r="F376" s="36"/>
    </row>
    <row r="377" spans="5:6">
      <c r="E377" s="3"/>
      <c r="F377" s="36"/>
    </row>
    <row r="378" spans="5:6">
      <c r="E378" s="3"/>
      <c r="F378" s="36"/>
    </row>
    <row r="379" spans="5:6">
      <c r="E379" s="3"/>
      <c r="F379" s="36"/>
    </row>
    <row r="380" spans="5:6">
      <c r="E380" s="3"/>
      <c r="F380" s="36"/>
    </row>
    <row r="381" spans="5:6">
      <c r="E381" s="3"/>
      <c r="F381" s="36"/>
    </row>
    <row r="382" spans="5:6">
      <c r="E382" s="3"/>
      <c r="F382" s="36"/>
    </row>
    <row r="383" spans="5:6">
      <c r="E383" s="3"/>
      <c r="F383" s="36"/>
    </row>
    <row r="384" spans="5:6">
      <c r="E384" s="3"/>
      <c r="F384" s="36"/>
    </row>
    <row r="385" spans="5:6">
      <c r="E385" s="3"/>
      <c r="F385" s="36"/>
    </row>
    <row r="386" spans="5:6">
      <c r="E386" s="3"/>
      <c r="F386" s="36"/>
    </row>
    <row r="387" spans="5:6">
      <c r="E387" s="3"/>
      <c r="F387" s="36"/>
    </row>
    <row r="388" spans="5:6">
      <c r="E388" s="3"/>
      <c r="F388" s="36"/>
    </row>
    <row r="389" spans="5:6">
      <c r="E389" s="3"/>
      <c r="F389" s="36"/>
    </row>
    <row r="390" spans="5:6">
      <c r="E390" s="3"/>
      <c r="F390" s="36"/>
    </row>
    <row r="391" spans="5:6">
      <c r="E391" s="3"/>
      <c r="F391" s="36"/>
    </row>
    <row r="392" spans="5:6">
      <c r="E392" s="3"/>
      <c r="F392" s="36"/>
    </row>
    <row r="393" spans="5:6">
      <c r="E393" s="3"/>
      <c r="F393" s="36"/>
    </row>
    <row r="394" spans="5:6">
      <c r="E394" s="3"/>
      <c r="F394" s="36"/>
    </row>
    <row r="395" spans="5:6">
      <c r="E395" s="3"/>
      <c r="F395" s="36"/>
    </row>
    <row r="396" spans="5:6">
      <c r="E396" s="3"/>
      <c r="F396" s="36"/>
    </row>
    <row r="397" spans="5:6">
      <c r="E397" s="3"/>
      <c r="F397" s="36"/>
    </row>
    <row r="398" spans="5:6">
      <c r="E398" s="3"/>
      <c r="F398" s="36"/>
    </row>
    <row r="399" spans="5:6">
      <c r="E399" s="3"/>
      <c r="F399" s="36"/>
    </row>
    <row r="400" spans="5:6">
      <c r="E400" s="3"/>
      <c r="F400" s="36"/>
    </row>
    <row r="401" spans="5:6">
      <c r="E401" s="3"/>
      <c r="F401" s="36"/>
    </row>
    <row r="402" spans="5:6">
      <c r="E402" s="3"/>
      <c r="F402" s="36"/>
    </row>
    <row r="403" spans="5:6">
      <c r="E403" s="3"/>
      <c r="F403" s="36"/>
    </row>
    <row r="404" spans="5:6">
      <c r="E404" s="3"/>
      <c r="F404" s="36"/>
    </row>
    <row r="405" spans="5:6">
      <c r="E405" s="3"/>
      <c r="F405" s="36"/>
    </row>
    <row r="406" spans="5:6">
      <c r="E406" s="3"/>
      <c r="F406" s="36"/>
    </row>
    <row r="407" spans="5:6">
      <c r="E407" s="3"/>
      <c r="F407" s="36"/>
    </row>
    <row r="408" spans="5:6">
      <c r="E408" s="3"/>
      <c r="F408" s="36"/>
    </row>
    <row r="409" spans="5:6">
      <c r="E409" s="3"/>
      <c r="F409" s="36"/>
    </row>
    <row r="410" spans="5:6">
      <c r="E410" s="3"/>
      <c r="F410" s="36"/>
    </row>
    <row r="411" spans="5:6">
      <c r="E411" s="3"/>
      <c r="F411" s="36"/>
    </row>
    <row r="412" spans="5:6">
      <c r="E412" s="3"/>
      <c r="F412" s="36"/>
    </row>
    <row r="413" spans="5:6">
      <c r="E413" s="3"/>
      <c r="F413" s="36"/>
    </row>
    <row r="414" spans="5:6">
      <c r="E414" s="3"/>
      <c r="F414" s="36"/>
    </row>
    <row r="415" spans="5:6">
      <c r="E415" s="3"/>
      <c r="F415" s="36"/>
    </row>
    <row r="416" spans="5:6">
      <c r="E416" s="3"/>
      <c r="F416" s="36"/>
    </row>
    <row r="417" spans="5:6">
      <c r="E417" s="3"/>
      <c r="F417" s="36"/>
    </row>
    <row r="418" spans="5:6">
      <c r="E418" s="3"/>
      <c r="F418" s="36"/>
    </row>
    <row r="419" spans="5:6">
      <c r="E419" s="3"/>
      <c r="F419" s="36"/>
    </row>
    <row r="420" spans="5:6">
      <c r="E420" s="3"/>
      <c r="F420" s="36"/>
    </row>
    <row r="421" spans="5:6">
      <c r="E421" s="3"/>
      <c r="F421" s="36"/>
    </row>
    <row r="422" spans="5:6">
      <c r="E422" s="3"/>
      <c r="F422" s="36"/>
    </row>
    <row r="423" spans="5:6">
      <c r="E423" s="3"/>
      <c r="F423" s="36"/>
    </row>
    <row r="424" spans="5:6">
      <c r="E424" s="3"/>
      <c r="F424" s="36"/>
    </row>
    <row r="425" spans="5:6">
      <c r="E425" s="3"/>
      <c r="F425" s="36"/>
    </row>
    <row r="426" spans="5:6">
      <c r="E426" s="3"/>
      <c r="F426" s="36"/>
    </row>
    <row r="427" spans="5:6">
      <c r="E427" s="3"/>
      <c r="F427" s="36"/>
    </row>
    <row r="428" spans="5:6">
      <c r="E428" s="3"/>
      <c r="F428" s="36"/>
    </row>
    <row r="429" spans="5:6">
      <c r="E429" s="3"/>
      <c r="F429" s="36"/>
    </row>
    <row r="430" spans="5:6">
      <c r="E430" s="3"/>
      <c r="F430" s="36"/>
    </row>
    <row r="431" spans="5:6">
      <c r="E431" s="3"/>
      <c r="F431" s="36"/>
    </row>
    <row r="432" spans="5:6">
      <c r="E432" s="3"/>
      <c r="F432" s="36"/>
    </row>
    <row r="433" spans="5:6">
      <c r="E433" s="3"/>
      <c r="F433" s="36"/>
    </row>
    <row r="434" spans="5:6">
      <c r="E434" s="3"/>
      <c r="F434" s="36"/>
    </row>
    <row r="435" spans="5:6">
      <c r="E435" s="3"/>
      <c r="F435" s="36"/>
    </row>
    <row r="436" spans="5:6">
      <c r="E436" s="3"/>
      <c r="F436" s="36"/>
    </row>
    <row r="437" spans="5:6">
      <c r="E437" s="3"/>
      <c r="F437" s="36"/>
    </row>
    <row r="438" spans="5:6">
      <c r="E438" s="3"/>
      <c r="F438" s="36"/>
    </row>
    <row r="439" spans="5:6">
      <c r="E439" s="3"/>
      <c r="F439" s="36"/>
    </row>
    <row r="440" spans="5:6">
      <c r="E440" s="3"/>
      <c r="F440" s="36"/>
    </row>
    <row r="441" spans="5:6">
      <c r="E441" s="3"/>
      <c r="F441" s="36"/>
    </row>
    <row r="442" spans="5:6">
      <c r="E442" s="3"/>
      <c r="F442" s="36"/>
    </row>
    <row r="443" spans="5:6">
      <c r="E443" s="3"/>
      <c r="F443" s="36"/>
    </row>
    <row r="444" spans="5:6">
      <c r="E444" s="3"/>
      <c r="F444" s="36"/>
    </row>
    <row r="445" spans="5:6">
      <c r="E445" s="3"/>
      <c r="F445" s="36"/>
    </row>
    <row r="446" spans="5:6">
      <c r="E446" s="3"/>
      <c r="F446" s="36"/>
    </row>
    <row r="447" spans="5:6">
      <c r="E447" s="3"/>
      <c r="F447" s="36"/>
    </row>
    <row r="448" spans="5:6">
      <c r="E448" s="3"/>
      <c r="F448" s="36"/>
    </row>
    <row r="449" spans="5:6">
      <c r="E449" s="3"/>
      <c r="F449" s="36"/>
    </row>
    <row r="450" spans="5:6">
      <c r="E450" s="3"/>
      <c r="F450" s="36"/>
    </row>
    <row r="451" spans="5:6">
      <c r="E451" s="3"/>
      <c r="F451" s="36"/>
    </row>
    <row r="452" spans="5:6">
      <c r="E452" s="3"/>
      <c r="F452" s="36"/>
    </row>
    <row r="453" spans="5:6">
      <c r="E453" s="3"/>
      <c r="F453" s="36"/>
    </row>
    <row r="454" spans="5:6">
      <c r="E454" s="3"/>
      <c r="F454" s="36"/>
    </row>
    <row r="455" spans="5:6">
      <c r="E455" s="3"/>
      <c r="F455" s="36"/>
    </row>
    <row r="456" spans="5:6">
      <c r="E456" s="3"/>
      <c r="F456" s="36"/>
    </row>
    <row r="457" spans="5:6">
      <c r="E457" s="3"/>
      <c r="F457" s="36"/>
    </row>
    <row r="458" spans="5:6">
      <c r="E458" s="3"/>
      <c r="F458" s="36"/>
    </row>
    <row r="459" spans="5:6">
      <c r="E459" s="3"/>
      <c r="F459" s="36"/>
    </row>
    <row r="460" spans="5:6">
      <c r="E460" s="3"/>
      <c r="F460" s="36"/>
    </row>
    <row r="461" spans="5:6">
      <c r="E461" s="3"/>
      <c r="F461" s="36"/>
    </row>
    <row r="462" spans="5:6">
      <c r="E462" s="3"/>
      <c r="F462" s="36"/>
    </row>
    <row r="463" spans="5:6">
      <c r="E463" s="3"/>
      <c r="F463" s="36"/>
    </row>
    <row r="464" spans="5:6">
      <c r="E464" s="3"/>
      <c r="F464" s="36"/>
    </row>
    <row r="465" spans="5:6">
      <c r="E465" s="3"/>
      <c r="F465" s="36"/>
    </row>
    <row r="466" spans="5:6">
      <c r="E466" s="3"/>
      <c r="F466" s="36"/>
    </row>
    <row r="467" spans="5:6">
      <c r="E467" s="3"/>
      <c r="F467" s="36"/>
    </row>
    <row r="468" spans="5:6">
      <c r="E468" s="3"/>
      <c r="F468" s="36"/>
    </row>
    <row r="469" spans="5:6">
      <c r="E469" s="3"/>
      <c r="F469" s="36"/>
    </row>
    <row r="470" spans="5:6">
      <c r="E470" s="3"/>
      <c r="F470" s="36"/>
    </row>
    <row r="471" spans="5:6">
      <c r="E471" s="3"/>
      <c r="F471" s="36"/>
    </row>
    <row r="472" spans="5:6">
      <c r="E472" s="3"/>
      <c r="F472" s="36"/>
    </row>
    <row r="473" spans="5:6">
      <c r="E473" s="3"/>
      <c r="F473" s="36"/>
    </row>
    <row r="474" spans="5:6">
      <c r="E474" s="3"/>
      <c r="F474" s="36"/>
    </row>
    <row r="475" spans="5:6">
      <c r="E475" s="3"/>
      <c r="F475" s="36"/>
    </row>
    <row r="476" spans="5:6">
      <c r="E476" s="3"/>
      <c r="F476" s="36"/>
    </row>
    <row r="477" spans="5:6">
      <c r="E477" s="3"/>
      <c r="F477" s="36"/>
    </row>
    <row r="478" spans="5:6">
      <c r="E478" s="3"/>
      <c r="F478" s="36"/>
    </row>
    <row r="479" spans="5:6">
      <c r="E479" s="3"/>
      <c r="F479" s="36"/>
    </row>
    <row r="480" spans="5:6">
      <c r="E480" s="3"/>
      <c r="F480" s="36"/>
    </row>
    <row r="481" spans="5:6">
      <c r="E481" s="3"/>
      <c r="F481" s="36"/>
    </row>
    <row r="482" spans="5:6">
      <c r="E482" s="3"/>
      <c r="F482" s="36"/>
    </row>
    <row r="483" spans="5:6">
      <c r="E483" s="3"/>
      <c r="F483" s="36"/>
    </row>
    <row r="484" spans="5:6">
      <c r="E484" s="3"/>
      <c r="F484" s="36"/>
    </row>
    <row r="485" spans="5:6">
      <c r="E485" s="3"/>
      <c r="F485" s="36"/>
    </row>
    <row r="486" spans="5:6">
      <c r="E486" s="3"/>
      <c r="F486" s="36"/>
    </row>
    <row r="487" spans="5:6">
      <c r="E487" s="3"/>
      <c r="F487" s="36"/>
    </row>
    <row r="488" spans="5:6">
      <c r="E488" s="3"/>
      <c r="F488" s="36"/>
    </row>
    <row r="489" spans="5:6">
      <c r="E489" s="3"/>
      <c r="F489" s="36"/>
    </row>
    <row r="490" spans="5:6">
      <c r="E490" s="3"/>
      <c r="F490" s="36"/>
    </row>
    <row r="491" spans="5:6">
      <c r="E491" s="3"/>
      <c r="F491" s="36"/>
    </row>
    <row r="492" spans="5:6">
      <c r="E492" s="3"/>
      <c r="F492" s="36"/>
    </row>
    <row r="493" spans="5:6">
      <c r="E493" s="3"/>
      <c r="F493" s="36"/>
    </row>
    <row r="494" spans="5:6">
      <c r="E494" s="3"/>
      <c r="F494" s="36"/>
    </row>
    <row r="495" spans="5:6">
      <c r="E495" s="3"/>
      <c r="F495" s="36"/>
    </row>
    <row r="496" spans="5:6">
      <c r="E496" s="3"/>
      <c r="F496" s="36"/>
    </row>
    <row r="497" spans="5:6">
      <c r="E497" s="3"/>
      <c r="F497" s="36"/>
    </row>
    <row r="498" spans="5:6">
      <c r="E498" s="3"/>
      <c r="F498" s="36"/>
    </row>
    <row r="499" spans="5:6">
      <c r="E499" s="3"/>
      <c r="F499" s="36"/>
    </row>
    <row r="500" spans="5:6">
      <c r="E500" s="3"/>
      <c r="F500" s="36"/>
    </row>
    <row r="501" spans="5:6">
      <c r="E501" s="3"/>
      <c r="F501" s="36"/>
    </row>
    <row r="502" spans="5:6">
      <c r="E502" s="3"/>
      <c r="F502" s="36"/>
    </row>
    <row r="503" spans="5:6">
      <c r="E503" s="3"/>
      <c r="F503" s="36"/>
    </row>
    <row r="504" spans="5:6">
      <c r="E504" s="3"/>
      <c r="F504" s="36"/>
    </row>
    <row r="505" spans="5:6">
      <c r="E505" s="3"/>
      <c r="F505" s="36"/>
    </row>
    <row r="506" spans="5:6">
      <c r="E506" s="3"/>
      <c r="F506" s="36"/>
    </row>
    <row r="507" spans="5:6">
      <c r="E507" s="3"/>
      <c r="F507" s="36"/>
    </row>
    <row r="508" spans="5:6">
      <c r="E508" s="3"/>
      <c r="F508" s="36"/>
    </row>
    <row r="509" spans="5:6">
      <c r="E509" s="3"/>
      <c r="F509" s="36"/>
    </row>
    <row r="510" spans="5:6">
      <c r="E510" s="3"/>
      <c r="F510" s="36"/>
    </row>
    <row r="511" spans="5:6">
      <c r="E511" s="3"/>
      <c r="F511" s="36"/>
    </row>
    <row r="512" spans="5:6">
      <c r="E512" s="3"/>
      <c r="F512" s="36"/>
    </row>
    <row r="513" spans="5:6">
      <c r="E513" s="3"/>
      <c r="F513" s="36"/>
    </row>
  </sheetData>
  <phoneticPr fontId="4" type="noConversion"/>
  <conditionalFormatting sqref="D1">
    <cfRule type="cellIs" dxfId="103" priority="3" operator="equal">
      <formula>0</formula>
    </cfRule>
  </conditionalFormatting>
  <conditionalFormatting sqref="F1">
    <cfRule type="cellIs" dxfId="102" priority="2" operator="equal">
      <formula>0</formula>
    </cfRule>
  </conditionalFormatting>
  <conditionalFormatting sqref="G1">
    <cfRule type="cellIs" dxfId="101" priority="29" operator="equal">
      <formula>0</formula>
    </cfRule>
  </conditionalFormatting>
  <conditionalFormatting sqref="H1">
    <cfRule type="cellIs" dxfId="100" priority="28" operator="equal">
      <formula>0</formula>
    </cfRule>
  </conditionalFormatting>
  <conditionalFormatting sqref="I1">
    <cfRule type="cellIs" dxfId="99" priority="16" operator="equal">
      <formula>0</formula>
    </cfRule>
  </conditionalFormatting>
  <conditionalFormatting sqref="J1">
    <cfRule type="cellIs" dxfId="98" priority="26" operator="equal">
      <formula>0</formula>
    </cfRule>
  </conditionalFormatting>
  <conditionalFormatting sqref="L1:M1">
    <cfRule type="cellIs" dxfId="97" priority="1" operator="equal">
      <formula>0</formula>
    </cfRule>
  </conditionalFormatting>
  <conditionalFormatting sqref="N1">
    <cfRule type="cellIs" dxfId="96" priority="25" operator="equal">
      <formula>0</formula>
    </cfRule>
  </conditionalFormatting>
  <pageMargins left="0.7" right="0.7" top="0.75" bottom="0.75" header="0.3" footer="0.3"/>
  <pageSetup paperSize="9" orientation="portrait" horizontalDpi="0" verticalDpi="0"/>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T948"/>
  <sheetViews>
    <sheetView zoomScaleNormal="100" workbookViewId="0">
      <pane ySplit="1" topLeftCell="A2" activePane="bottomLeft" state="frozen"/>
      <selection pane="bottomLeft" activeCell="E9" sqref="E9"/>
    </sheetView>
  </sheetViews>
  <sheetFormatPr baseColWidth="10" defaultColWidth="10.875" defaultRowHeight="18" customHeight="1"/>
  <cols>
    <col min="1" max="1" width="10" style="11" bestFit="1" customWidth="1"/>
    <col min="2" max="2" width="9" style="11" bestFit="1" customWidth="1"/>
    <col min="3" max="3" width="12.625" style="11" bestFit="1" customWidth="1"/>
    <col min="4" max="4" width="26.875" style="11" bestFit="1" customWidth="1"/>
    <col min="5" max="5" width="30.125" style="11" bestFit="1" customWidth="1"/>
    <col min="6" max="6" width="24.375" style="11" bestFit="1" customWidth="1"/>
    <col min="7" max="7" width="32.125" style="116" bestFit="1" customWidth="1"/>
    <col min="8" max="8" width="30.5" style="11" bestFit="1" customWidth="1"/>
    <col min="9" max="9" width="32.125" style="126" bestFit="1" customWidth="1"/>
    <col min="10" max="10" width="35" style="58" bestFit="1" customWidth="1"/>
    <col min="11" max="11" width="39.875" style="134" bestFit="1" customWidth="1"/>
    <col min="12" max="12" width="41.625" style="58" bestFit="1" customWidth="1"/>
    <col min="13" max="13" width="37.5" style="60" bestFit="1" customWidth="1"/>
    <col min="14" max="14" width="30.125" style="58" bestFit="1" customWidth="1"/>
    <col min="15" max="15" width="44.625" style="58" bestFit="1" customWidth="1"/>
    <col min="16" max="16" width="33.125" style="58" bestFit="1" customWidth="1"/>
    <col min="17" max="17" width="20" style="11" bestFit="1" customWidth="1"/>
    <col min="18" max="18" width="33.125" style="11" customWidth="1"/>
    <col min="19" max="19" width="48.5" style="11" bestFit="1" customWidth="1"/>
    <col min="20" max="20" width="255.625" style="11" bestFit="1" customWidth="1"/>
    <col min="21" max="16384" width="10.875" style="11"/>
  </cols>
  <sheetData>
    <row r="1" spans="1:20" s="8" customFormat="1" ht="18" customHeight="1">
      <c r="A1" s="87" t="s">
        <v>76</v>
      </c>
      <c r="B1" s="87" t="s">
        <v>77</v>
      </c>
      <c r="C1" s="87" t="s">
        <v>0</v>
      </c>
      <c r="D1" s="8" t="s">
        <v>100</v>
      </c>
      <c r="E1" s="87" t="s">
        <v>101</v>
      </c>
      <c r="F1" s="8" t="s">
        <v>102</v>
      </c>
      <c r="G1" s="117" t="s">
        <v>78</v>
      </c>
      <c r="H1" s="8" t="s">
        <v>79</v>
      </c>
      <c r="I1" s="123" t="s">
        <v>103</v>
      </c>
      <c r="J1" s="8" t="s">
        <v>80</v>
      </c>
      <c r="K1" s="133" t="s">
        <v>86</v>
      </c>
      <c r="L1" s="8" t="s">
        <v>87</v>
      </c>
      <c r="M1" s="8" t="s">
        <v>155</v>
      </c>
      <c r="N1" s="8" t="s">
        <v>83</v>
      </c>
      <c r="O1" s="8" t="s">
        <v>88</v>
      </c>
      <c r="P1" s="8" t="s">
        <v>84</v>
      </c>
      <c r="Q1" s="8" t="s">
        <v>153</v>
      </c>
      <c r="R1" s="8" t="s">
        <v>154</v>
      </c>
      <c r="S1" s="87" t="s">
        <v>116</v>
      </c>
      <c r="T1" s="109" t="s">
        <v>74</v>
      </c>
    </row>
    <row r="2" spans="1:20" ht="18" customHeight="1">
      <c r="A2" s="11" t="s">
        <v>197</v>
      </c>
      <c r="B2" s="11">
        <v>2018</v>
      </c>
      <c r="C2" s="11" t="s">
        <v>350</v>
      </c>
      <c r="F2" s="11" t="s">
        <v>107</v>
      </c>
      <c r="G2" s="234">
        <v>49942620000</v>
      </c>
      <c r="I2" s="126" t="e">
        <f>MusicServices[[#This Row],[Total Revenue (Millions BRL$)]]/('Total Revenue (Millions)'!#REF!)*100</f>
        <v>#REF!</v>
      </c>
      <c r="K2" s="134" t="s">
        <v>107</v>
      </c>
      <c r="T2" s="102" t="s">
        <v>32</v>
      </c>
    </row>
    <row r="3" spans="1:20" ht="18" customHeight="1">
      <c r="A3" s="11" t="s">
        <v>197</v>
      </c>
      <c r="B3" s="11">
        <v>2019</v>
      </c>
      <c r="C3" s="11" t="s">
        <v>350</v>
      </c>
      <c r="G3" s="234">
        <v>61128810000</v>
      </c>
    </row>
    <row r="4" spans="1:20" ht="18" customHeight="1">
      <c r="A4" s="11" t="s">
        <v>197</v>
      </c>
      <c r="B4" s="11">
        <v>2020</v>
      </c>
      <c r="C4" s="11" t="s">
        <v>350</v>
      </c>
      <c r="G4" s="234">
        <v>54663180000</v>
      </c>
      <c r="I4" s="126" t="e">
        <f>MusicServices[[#This Row],[Total Revenue (Millions BRL$)]]/('Total Revenue (Millions)'!#REF!)*100</f>
        <v>#REF!</v>
      </c>
    </row>
    <row r="5" spans="1:20" ht="18" customHeight="1">
      <c r="A5" s="11" t="s">
        <v>197</v>
      </c>
      <c r="B5" s="11">
        <v>2021</v>
      </c>
      <c r="C5" s="11" t="s">
        <v>350</v>
      </c>
      <c r="G5" s="234">
        <v>63778680000</v>
      </c>
      <c r="I5" s="126" t="e">
        <f>MusicServices[[#This Row],[Total Revenue (Millions BRL$)]]/('Total Revenue (Millions)'!#REF!)*100</f>
        <v>#REF!</v>
      </c>
    </row>
    <row r="6" spans="1:20" ht="18" customHeight="1">
      <c r="F6" s="180"/>
      <c r="G6" s="118"/>
      <c r="I6" s="126" t="e">
        <f>MusicServices[[#This Row],[Total Revenue (Millions BRL$)]]/('Total Revenue (Millions)'!#REF!)*100</f>
        <v>#REF!</v>
      </c>
    </row>
    <row r="7" spans="1:20" ht="18" customHeight="1">
      <c r="F7" s="180"/>
      <c r="G7" s="118"/>
      <c r="I7" s="126" t="e">
        <f>MusicServices[[#This Row],[Total Revenue (Millions BRL$)]]/('Total Revenue (Millions)'!#REF!)*100</f>
        <v>#REF!</v>
      </c>
    </row>
    <row r="8" spans="1:20" ht="18" customHeight="1">
      <c r="F8" s="180"/>
      <c r="G8" s="118"/>
      <c r="I8" s="126" t="e">
        <f>MusicServices[[#This Row],[Total Revenue (Millions BRL$)]]/('Total Revenue (Millions)'!#REF!)*100</f>
        <v>#REF!</v>
      </c>
    </row>
    <row r="9" spans="1:20" ht="18" customHeight="1">
      <c r="F9" s="180"/>
      <c r="G9" s="118"/>
      <c r="I9" s="126" t="e">
        <f>MusicServices[[#This Row],[Total Revenue (Millions BRL$)]]/('Total Revenue (Millions)'!#REF!)*100</f>
        <v>#REF!</v>
      </c>
    </row>
    <row r="10" spans="1:20" ht="18" customHeight="1">
      <c r="F10" s="180"/>
      <c r="G10" s="118"/>
      <c r="I10" s="126" t="e">
        <f>MusicServices[[#This Row],[Total Revenue (Millions BRL$)]]/('Total Revenue (Millions)'!#REF!)*100</f>
        <v>#REF!</v>
      </c>
    </row>
    <row r="11" spans="1:20" ht="18" customHeight="1">
      <c r="F11" s="180"/>
      <c r="G11" s="118"/>
      <c r="I11" s="126" t="e">
        <f>MusicServices[[#This Row],[Total Revenue (Millions BRL$)]]/('Total Revenue (Millions)'!#REF!)*100</f>
        <v>#REF!</v>
      </c>
    </row>
    <row r="12" spans="1:20" ht="18" customHeight="1">
      <c r="F12" s="180"/>
      <c r="G12" s="118"/>
      <c r="I12" s="126" t="e">
        <f>MusicServices[[#This Row],[Total Revenue (Millions BRL$)]]/('Total Revenue (Millions)'!#REF!)*100</f>
        <v>#REF!</v>
      </c>
    </row>
    <row r="13" spans="1:20" ht="18" customHeight="1">
      <c r="F13" s="180"/>
      <c r="G13" s="118"/>
      <c r="I13" s="126" t="e">
        <f>MusicServices[[#This Row],[Total Revenue (Millions BRL$)]]/('Total Revenue (Millions)'!#REF!)*100</f>
        <v>#REF!</v>
      </c>
    </row>
    <row r="14" spans="1:20" ht="18" customHeight="1">
      <c r="F14" s="180"/>
      <c r="G14" s="118"/>
      <c r="I14" s="126" t="e">
        <f>MusicServices[[#This Row],[Total Revenue (Millions BRL$)]]/('Total Revenue (Millions)'!#REF!)*100</f>
        <v>#REF!</v>
      </c>
    </row>
    <row r="15" spans="1:20" ht="18" customHeight="1">
      <c r="F15" s="180"/>
      <c r="G15" s="118"/>
      <c r="I15" s="126" t="e">
        <f>MusicServices[[#This Row],[Total Revenue (Millions BRL$)]]/('Total Revenue (Millions)'!#REF!)*100</f>
        <v>#REF!</v>
      </c>
    </row>
    <row r="16" spans="1:20" ht="18" customHeight="1">
      <c r="F16" s="180"/>
      <c r="G16" s="118"/>
      <c r="I16" s="126" t="e">
        <f>MusicServices[[#This Row],[Total Revenue (Millions BRL$)]]/('Total Revenue (Millions)'!#REF!)*100</f>
        <v>#REF!</v>
      </c>
    </row>
    <row r="17" spans="6:9" ht="18" customHeight="1">
      <c r="F17" s="180"/>
      <c r="G17" s="118"/>
      <c r="I17" s="126" t="e">
        <f>MusicServices[[#This Row],[Total Revenue (Millions BRL$)]]/('Total Revenue (Millions)'!#REF!)*100</f>
        <v>#REF!</v>
      </c>
    </row>
    <row r="18" spans="6:9" ht="18" customHeight="1">
      <c r="F18" s="180"/>
      <c r="G18" s="118"/>
      <c r="I18" s="126" t="e">
        <f>MusicServices[[#This Row],[Total Revenue (Millions BRL$)]]/('Total Revenue (Millions)'!#REF!)*100</f>
        <v>#REF!</v>
      </c>
    </row>
    <row r="19" spans="6:9" ht="18" customHeight="1">
      <c r="F19" s="180"/>
      <c r="G19" s="118"/>
      <c r="I19" s="126" t="e">
        <f>MusicServices[[#This Row],[Total Revenue (Millions BRL$)]]/('Total Revenue (Millions)'!#REF!)*100</f>
        <v>#REF!</v>
      </c>
    </row>
    <row r="20" spans="6:9" ht="18" customHeight="1">
      <c r="F20" s="180"/>
      <c r="G20" s="118"/>
      <c r="I20" s="126" t="e">
        <f>MusicServices[[#This Row],[Total Revenue (Millions BRL$)]]/('Total Revenue (Millions)'!#REF!)*100</f>
        <v>#REF!</v>
      </c>
    </row>
    <row r="21" spans="6:9" ht="18" customHeight="1">
      <c r="F21" s="180"/>
      <c r="G21" s="118"/>
      <c r="I21" s="126" t="e">
        <f>MusicServices[[#This Row],[Total Revenue (Millions BRL$)]]/('Total Revenue (Millions)'!#REF!)*100</f>
        <v>#REF!</v>
      </c>
    </row>
    <row r="22" spans="6:9" ht="18" customHeight="1">
      <c r="F22" s="180"/>
      <c r="G22" s="118"/>
      <c r="I22" s="126" t="e">
        <f>MusicServices[[#This Row],[Total Revenue (Millions BRL$)]]/('Total Revenue (Millions)'!#REF!)*100</f>
        <v>#REF!</v>
      </c>
    </row>
    <row r="23" spans="6:9" ht="18" customHeight="1">
      <c r="F23" s="180"/>
      <c r="G23" s="118"/>
      <c r="I23" s="126" t="e">
        <f>MusicServices[[#This Row],[Total Revenue (Millions BRL$)]]/('Total Revenue (Millions)'!#REF!)*100</f>
        <v>#REF!</v>
      </c>
    </row>
    <row r="24" spans="6:9" ht="18" customHeight="1">
      <c r="F24" s="180"/>
      <c r="G24" s="118"/>
      <c r="I24" s="126" t="e">
        <f>MusicServices[[#This Row],[Total Revenue (Millions BRL$)]]/('Total Revenue (Millions)'!#REF!)*100</f>
        <v>#REF!</v>
      </c>
    </row>
    <row r="25" spans="6:9" ht="18" customHeight="1">
      <c r="F25" s="180"/>
      <c r="G25" s="118"/>
      <c r="I25" s="126" t="e">
        <f>MusicServices[[#This Row],[Total Revenue (Millions BRL$)]]/('Total Revenue (Millions)'!#REF!)*100</f>
        <v>#REF!</v>
      </c>
    </row>
    <row r="26" spans="6:9" ht="18" customHeight="1">
      <c r="F26" s="180"/>
      <c r="G26" s="118"/>
      <c r="I26" s="126" t="e">
        <f>MusicServices[[#This Row],[Total Revenue (Millions BRL$)]]/('Total Revenue (Millions)'!#REF!)*100</f>
        <v>#REF!</v>
      </c>
    </row>
    <row r="27" spans="6:9" ht="18" customHeight="1">
      <c r="F27" s="180"/>
      <c r="G27" s="118"/>
      <c r="I27" s="126" t="e">
        <f>MusicServices[[#This Row],[Total Revenue (Millions BRL$)]]/('Total Revenue (Millions)'!#REF!)*100</f>
        <v>#REF!</v>
      </c>
    </row>
    <row r="28" spans="6:9" ht="18" customHeight="1">
      <c r="F28" s="180"/>
      <c r="G28" s="118"/>
      <c r="I28" s="126" t="e">
        <f>MusicServices[[#This Row],[Total Revenue (Millions BRL$)]]/('Total Revenue (Millions)'!#REF!)*100</f>
        <v>#REF!</v>
      </c>
    </row>
    <row r="29" spans="6:9" ht="18" customHeight="1">
      <c r="F29" s="180"/>
      <c r="G29" s="118"/>
      <c r="I29" s="126" t="e">
        <f>MusicServices[[#This Row],[Total Revenue (Millions BRL$)]]/('Total Revenue (Millions)'!#REF!)*100</f>
        <v>#REF!</v>
      </c>
    </row>
    <row r="30" spans="6:9" ht="18" customHeight="1">
      <c r="F30" s="180"/>
      <c r="G30" s="118"/>
      <c r="I30" s="126" t="e">
        <f>MusicServices[[#This Row],[Total Revenue (Millions BRL$)]]/('Total Revenue (Millions)'!#REF!)*100</f>
        <v>#REF!</v>
      </c>
    </row>
    <row r="31" spans="6:9" ht="18" customHeight="1">
      <c r="F31" s="180"/>
      <c r="G31" s="118"/>
      <c r="I31" s="126" t="e">
        <f>MusicServices[[#This Row],[Total Revenue (Millions BRL$)]]/('Total Revenue (Millions)'!#REF!)*100</f>
        <v>#REF!</v>
      </c>
    </row>
    <row r="32" spans="6:9" ht="18" customHeight="1">
      <c r="F32" s="180"/>
      <c r="G32" s="118"/>
      <c r="I32" s="126" t="e">
        <f>MusicServices[[#This Row],[Total Revenue (Millions BRL$)]]/('Total Revenue (Millions)'!#REF!)*100</f>
        <v>#REF!</v>
      </c>
    </row>
    <row r="33" spans="6:9" ht="18" customHeight="1">
      <c r="F33" s="180"/>
      <c r="G33" s="118"/>
      <c r="I33" s="126" t="e">
        <f>MusicServices[[#This Row],[Total Revenue (Millions BRL$)]]/('Total Revenue (Millions)'!#REF!)*100</f>
        <v>#REF!</v>
      </c>
    </row>
    <row r="34" spans="6:9" ht="18" customHeight="1">
      <c r="F34" s="180"/>
      <c r="G34" s="118"/>
      <c r="I34" s="126" t="e">
        <f>MusicServices[[#This Row],[Total Revenue (Millions BRL$)]]/('Total Revenue (Millions)'!#REF!)*100</f>
        <v>#REF!</v>
      </c>
    </row>
    <row r="35" spans="6:9" ht="18" customHeight="1">
      <c r="F35" s="180"/>
      <c r="G35" s="118"/>
      <c r="I35" s="126" t="e">
        <f>MusicServices[[#This Row],[Total Revenue (Millions BRL$)]]/('Total Revenue (Millions)'!#REF!)*100</f>
        <v>#REF!</v>
      </c>
    </row>
    <row r="36" spans="6:9" ht="18" customHeight="1">
      <c r="F36" s="180"/>
      <c r="G36" s="118"/>
      <c r="I36" s="126" t="e">
        <f>MusicServices[[#This Row],[Total Revenue (Millions BRL$)]]/('Total Revenue (Millions)'!#REF!)*100</f>
        <v>#REF!</v>
      </c>
    </row>
    <row r="37" spans="6:9" ht="18" customHeight="1">
      <c r="F37" s="180"/>
      <c r="G37" s="118"/>
      <c r="I37" s="126" t="e">
        <f>MusicServices[[#This Row],[Total Revenue (Millions BRL$)]]/('Total Revenue (Millions)'!#REF!)*100</f>
        <v>#REF!</v>
      </c>
    </row>
    <row r="38" spans="6:9" ht="18" customHeight="1">
      <c r="F38" s="180"/>
      <c r="G38" s="118"/>
      <c r="I38" s="126" t="e">
        <f>MusicServices[[#This Row],[Total Revenue (Millions BRL$)]]/('Total Revenue (Millions)'!#REF!)*100</f>
        <v>#REF!</v>
      </c>
    </row>
    <row r="39" spans="6:9" ht="18" customHeight="1">
      <c r="F39" s="180"/>
      <c r="G39" s="118"/>
      <c r="I39" s="126" t="e">
        <f>MusicServices[[#This Row],[Total Revenue (Millions BRL$)]]/('Total Revenue (Millions)'!#REF!)*100</f>
        <v>#REF!</v>
      </c>
    </row>
    <row r="40" spans="6:9" ht="18" customHeight="1">
      <c r="F40" s="180"/>
      <c r="G40" s="118"/>
      <c r="I40" s="126" t="e">
        <f>MusicServices[[#This Row],[Total Revenue (Millions BRL$)]]/('Total Revenue (Millions)'!#REF!)*100</f>
        <v>#REF!</v>
      </c>
    </row>
    <row r="41" spans="6:9" ht="18" customHeight="1">
      <c r="F41" s="180"/>
      <c r="G41" s="118"/>
      <c r="I41" s="126" t="e">
        <f>MusicServices[[#This Row],[Total Revenue (Millions BRL$)]]/('Total Revenue (Millions)'!#REF!)*100</f>
        <v>#REF!</v>
      </c>
    </row>
    <row r="42" spans="6:9" ht="18" customHeight="1">
      <c r="F42" s="180"/>
      <c r="G42" s="118"/>
      <c r="I42" s="126" t="e">
        <f>MusicServices[[#This Row],[Total Revenue (Millions BRL$)]]/('Total Revenue (Millions)'!#REF!)*100</f>
        <v>#REF!</v>
      </c>
    </row>
    <row r="43" spans="6:9" ht="18" customHeight="1">
      <c r="F43" s="180"/>
      <c r="G43" s="118"/>
      <c r="I43" s="126" t="e">
        <f>MusicServices[[#This Row],[Total Revenue (Millions BRL$)]]/('Total Revenue (Millions)'!#REF!)*100</f>
        <v>#REF!</v>
      </c>
    </row>
    <row r="44" spans="6:9" ht="18" customHeight="1">
      <c r="F44" s="180"/>
      <c r="G44" s="118"/>
      <c r="I44" s="126" t="e">
        <f>MusicServices[[#This Row],[Total Revenue (Millions BRL$)]]/('Total Revenue (Millions)'!#REF!)*100</f>
        <v>#REF!</v>
      </c>
    </row>
    <row r="45" spans="6:9" ht="18" customHeight="1">
      <c r="F45" s="180"/>
      <c r="G45" s="118"/>
      <c r="I45" s="126" t="e">
        <f>MusicServices[[#This Row],[Total Revenue (Millions BRL$)]]/('Total Revenue (Millions)'!#REF!)*100</f>
        <v>#REF!</v>
      </c>
    </row>
    <row r="46" spans="6:9" ht="18" customHeight="1">
      <c r="F46" s="180"/>
      <c r="G46" s="118"/>
      <c r="I46" s="126" t="e">
        <f>MusicServices[[#This Row],[Total Revenue (Millions BRL$)]]/('Total Revenue (Millions)'!#REF!)*100</f>
        <v>#REF!</v>
      </c>
    </row>
    <row r="47" spans="6:9" ht="18" customHeight="1">
      <c r="F47" s="180"/>
      <c r="G47" s="118"/>
      <c r="I47" s="126" t="e">
        <f>MusicServices[[#This Row],[Total Revenue (Millions BRL$)]]/('Total Revenue (Millions)'!#REF!)*100</f>
        <v>#REF!</v>
      </c>
    </row>
    <row r="48" spans="6:9" ht="18" customHeight="1">
      <c r="F48" s="180"/>
      <c r="G48" s="118"/>
      <c r="I48" s="126" t="e">
        <f>MusicServices[[#This Row],[Total Revenue (Millions BRL$)]]/('Total Revenue (Millions)'!#REF!)*100</f>
        <v>#REF!</v>
      </c>
    </row>
    <row r="49" spans="5:9" ht="18" customHeight="1">
      <c r="F49" s="180"/>
      <c r="G49" s="118"/>
      <c r="I49" s="126" t="e">
        <f>MusicServices[[#This Row],[Total Revenue (Millions BRL$)]]/('Total Revenue (Millions)'!#REF!)*100</f>
        <v>#REF!</v>
      </c>
    </row>
    <row r="50" spans="5:9" ht="18" customHeight="1">
      <c r="F50" s="180"/>
      <c r="G50" s="118"/>
      <c r="I50" s="126" t="e">
        <f>MusicServices[[#This Row],[Total Revenue (Millions BRL$)]]/('Total Revenue (Millions)'!#REF!)*100</f>
        <v>#REF!</v>
      </c>
    </row>
    <row r="51" spans="5:9" ht="18" customHeight="1">
      <c r="F51" s="180"/>
      <c r="G51" s="118"/>
      <c r="I51" s="126" t="e">
        <f>MusicServices[[#This Row],[Total Revenue (Millions BRL$)]]/('Total Revenue (Millions)'!#REF!)*100</f>
        <v>#REF!</v>
      </c>
    </row>
    <row r="52" spans="5:9" ht="18" customHeight="1">
      <c r="F52" s="180"/>
      <c r="G52" s="118"/>
      <c r="I52" s="126" t="e">
        <f>MusicServices[[#This Row],[Total Revenue (Millions BRL$)]]/('Total Revenue (Millions)'!#REF!)*100</f>
        <v>#REF!</v>
      </c>
    </row>
    <row r="53" spans="5:9" ht="18" customHeight="1">
      <c r="F53" s="180"/>
      <c r="G53" s="118"/>
      <c r="I53" s="126" t="e">
        <f>MusicServices[[#This Row],[Total Revenue (Millions BRL$)]]/('Total Revenue (Millions)'!#REF!)*100</f>
        <v>#REF!</v>
      </c>
    </row>
    <row r="54" spans="5:9" ht="18" customHeight="1">
      <c r="F54" s="180"/>
      <c r="G54" s="118"/>
      <c r="I54" s="126" t="e">
        <f>MusicServices[[#This Row],[Total Revenue (Millions BRL$)]]/('Total Revenue (Millions)'!#REF!)*100</f>
        <v>#REF!</v>
      </c>
    </row>
    <row r="55" spans="5:9" ht="18" customHeight="1">
      <c r="F55" s="180"/>
      <c r="G55" s="118"/>
      <c r="I55" s="126" t="e">
        <f>MusicServices[[#This Row],[Total Revenue (Millions BRL$)]]/('Total Revenue (Millions)'!#REF!)*100</f>
        <v>#REF!</v>
      </c>
    </row>
    <row r="56" spans="5:9" ht="18" customHeight="1">
      <c r="F56" s="180"/>
      <c r="G56" s="118"/>
      <c r="I56" s="126" t="e">
        <f>MusicServices[[#This Row],[Total Revenue (Millions BRL$)]]/('Total Revenue (Millions)'!#REF!)*100</f>
        <v>#REF!</v>
      </c>
    </row>
    <row r="57" spans="5:9" ht="18" customHeight="1">
      <c r="E57" s="19"/>
      <c r="F57" s="12"/>
    </row>
    <row r="58" spans="5:9" ht="18" customHeight="1">
      <c r="E58" s="19"/>
      <c r="F58" s="12"/>
    </row>
    <row r="59" spans="5:9" ht="18" customHeight="1">
      <c r="E59" s="19"/>
      <c r="F59" s="12"/>
    </row>
    <row r="60" spans="5:9" ht="18" customHeight="1">
      <c r="E60" s="19"/>
      <c r="F60" s="12"/>
    </row>
    <row r="61" spans="5:9" ht="18" customHeight="1">
      <c r="E61" s="19"/>
      <c r="F61" s="12"/>
    </row>
    <row r="62" spans="5:9" ht="18" customHeight="1">
      <c r="E62" s="19"/>
      <c r="F62" s="12"/>
    </row>
    <row r="63" spans="5:9" ht="18" customHeight="1">
      <c r="E63" s="19"/>
      <c r="F63" s="12"/>
    </row>
    <row r="64" spans="5:9" ht="18" customHeight="1">
      <c r="E64" s="36"/>
      <c r="F64" s="12"/>
    </row>
    <row r="65" spans="5:6" ht="18" customHeight="1">
      <c r="E65" s="36"/>
      <c r="F65" s="12"/>
    </row>
    <row r="66" spans="5:6" ht="18" customHeight="1">
      <c r="E66" s="36"/>
      <c r="F66" s="13"/>
    </row>
    <row r="67" spans="5:6" ht="18" customHeight="1">
      <c r="E67" s="36"/>
      <c r="F67" s="13"/>
    </row>
    <row r="68" spans="5:6" ht="18" customHeight="1">
      <c r="E68" s="36"/>
      <c r="F68" s="13"/>
    </row>
    <row r="69" spans="5:6" ht="18" customHeight="1">
      <c r="E69" s="36"/>
      <c r="F69" s="13"/>
    </row>
    <row r="70" spans="5:6" ht="18" customHeight="1">
      <c r="E70" s="36"/>
      <c r="F70" s="13"/>
    </row>
    <row r="71" spans="5:6" ht="18" customHeight="1">
      <c r="E71" s="36"/>
      <c r="F71" s="13"/>
    </row>
    <row r="72" spans="5:6" ht="18" customHeight="1">
      <c r="E72" s="36"/>
      <c r="F72" s="13"/>
    </row>
    <row r="73" spans="5:6" ht="18" customHeight="1">
      <c r="E73" s="36"/>
      <c r="F73" s="13"/>
    </row>
    <row r="74" spans="5:6" ht="18" customHeight="1">
      <c r="E74" s="36"/>
      <c r="F74" s="13"/>
    </row>
    <row r="75" spans="5:6" ht="18" customHeight="1">
      <c r="E75" s="36"/>
      <c r="F75" s="13"/>
    </row>
    <row r="76" spans="5:6" ht="18" customHeight="1">
      <c r="E76" s="36"/>
      <c r="F76" s="12"/>
    </row>
    <row r="77" spans="5:6" ht="18" customHeight="1">
      <c r="E77" s="36"/>
      <c r="F77" s="13"/>
    </row>
    <row r="78" spans="5:6" ht="18" customHeight="1">
      <c r="E78" s="36"/>
      <c r="F78" s="13"/>
    </row>
    <row r="79" spans="5:6" ht="18" customHeight="1">
      <c r="E79" s="36"/>
      <c r="F79" s="13"/>
    </row>
    <row r="80" spans="5:6" ht="18" customHeight="1">
      <c r="E80" s="36"/>
      <c r="F80" s="12"/>
    </row>
    <row r="81" spans="5:6" ht="18" customHeight="1">
      <c r="E81" s="36"/>
      <c r="F81" s="12"/>
    </row>
    <row r="82" spans="5:6" ht="18" customHeight="1">
      <c r="E82" s="36"/>
      <c r="F82" s="12"/>
    </row>
    <row r="83" spans="5:6" ht="18" customHeight="1">
      <c r="E83" s="36"/>
      <c r="F83" s="12"/>
    </row>
    <row r="84" spans="5:6" ht="18" customHeight="1">
      <c r="E84" s="36"/>
      <c r="F84" s="12"/>
    </row>
    <row r="85" spans="5:6" ht="18" customHeight="1">
      <c r="E85" s="36"/>
      <c r="F85" s="12"/>
    </row>
    <row r="86" spans="5:6" ht="18" customHeight="1">
      <c r="E86" s="36"/>
      <c r="F86" s="12"/>
    </row>
    <row r="87" spans="5:6" ht="18" customHeight="1">
      <c r="E87" s="36"/>
      <c r="F87" s="12"/>
    </row>
    <row r="88" spans="5:6" ht="18" customHeight="1">
      <c r="E88" s="36"/>
      <c r="F88" s="12"/>
    </row>
    <row r="89" spans="5:6" ht="18" customHeight="1">
      <c r="E89" s="36"/>
      <c r="F89" s="12"/>
    </row>
    <row r="90" spans="5:6" ht="18" customHeight="1">
      <c r="E90" s="36"/>
      <c r="F90" s="12"/>
    </row>
    <row r="91" spans="5:6" ht="18" customHeight="1">
      <c r="E91" s="36"/>
      <c r="F91" s="12"/>
    </row>
    <row r="92" spans="5:6" ht="18" customHeight="1">
      <c r="E92" s="36"/>
      <c r="F92" s="12"/>
    </row>
    <row r="93" spans="5:6" ht="18" customHeight="1">
      <c r="E93" s="36"/>
      <c r="F93" s="12"/>
    </row>
    <row r="94" spans="5:6" ht="18" customHeight="1">
      <c r="E94" s="36"/>
      <c r="F94" s="12"/>
    </row>
    <row r="95" spans="5:6" ht="18" customHeight="1">
      <c r="E95" s="36"/>
      <c r="F95" s="12"/>
    </row>
    <row r="96" spans="5:6" ht="18" customHeight="1">
      <c r="E96" s="36"/>
      <c r="F96" s="12"/>
    </row>
    <row r="97" spans="5:6" ht="18" customHeight="1">
      <c r="E97" s="36"/>
      <c r="F97" s="13"/>
    </row>
    <row r="98" spans="5:6" ht="18" customHeight="1">
      <c r="E98" s="36"/>
      <c r="F98" s="13"/>
    </row>
    <row r="99" spans="5:6" ht="18" customHeight="1">
      <c r="E99" s="36"/>
      <c r="F99" s="13"/>
    </row>
    <row r="100" spans="5:6" ht="18" customHeight="1">
      <c r="E100" s="36"/>
      <c r="F100" s="13"/>
    </row>
    <row r="101" spans="5:6" ht="18" customHeight="1">
      <c r="E101" s="36"/>
      <c r="F101" s="13"/>
    </row>
    <row r="102" spans="5:6" ht="18" customHeight="1">
      <c r="E102" s="36"/>
      <c r="F102" s="13"/>
    </row>
    <row r="103" spans="5:6" ht="18" customHeight="1">
      <c r="E103" s="36"/>
      <c r="F103" s="13"/>
    </row>
    <row r="104" spans="5:6" ht="18" customHeight="1">
      <c r="E104" s="36"/>
      <c r="F104" s="13"/>
    </row>
    <row r="105" spans="5:6" ht="18" customHeight="1">
      <c r="E105" s="36"/>
      <c r="F105" s="13"/>
    </row>
    <row r="106" spans="5:6" ht="18" customHeight="1">
      <c r="E106" s="36"/>
      <c r="F106" s="13"/>
    </row>
    <row r="107" spans="5:6" ht="18" customHeight="1">
      <c r="E107" s="36"/>
      <c r="F107" s="12"/>
    </row>
    <row r="108" spans="5:6" ht="18" customHeight="1">
      <c r="E108" s="36"/>
      <c r="F108" s="13"/>
    </row>
    <row r="109" spans="5:6" ht="18" customHeight="1">
      <c r="E109" s="36"/>
      <c r="F109" s="13"/>
    </row>
    <row r="110" spans="5:6" ht="18" customHeight="1">
      <c r="E110" s="36"/>
      <c r="F110" s="13"/>
    </row>
    <row r="111" spans="5:6" ht="18" customHeight="1">
      <c r="E111" s="36"/>
      <c r="F111" s="12"/>
    </row>
    <row r="112" spans="5:6" ht="18" customHeight="1">
      <c r="E112" s="36"/>
      <c r="F112" s="12"/>
    </row>
    <row r="113" spans="5:6" ht="18" customHeight="1">
      <c r="E113" s="36"/>
      <c r="F113" s="12"/>
    </row>
    <row r="114" spans="5:6" ht="18" customHeight="1">
      <c r="E114" s="36"/>
      <c r="F114" s="12"/>
    </row>
    <row r="115" spans="5:6" ht="18" customHeight="1">
      <c r="E115" s="36"/>
      <c r="F115" s="12"/>
    </row>
    <row r="116" spans="5:6" ht="18" customHeight="1">
      <c r="E116" s="36"/>
      <c r="F116" s="12"/>
    </row>
    <row r="117" spans="5:6" ht="18" customHeight="1">
      <c r="E117" s="36"/>
      <c r="F117" s="12"/>
    </row>
    <row r="118" spans="5:6" ht="18" customHeight="1">
      <c r="E118" s="36"/>
      <c r="F118" s="12"/>
    </row>
    <row r="119" spans="5:6" ht="18" customHeight="1">
      <c r="E119" s="36"/>
      <c r="F119" s="12"/>
    </row>
    <row r="120" spans="5:6" ht="18" customHeight="1">
      <c r="E120" s="36"/>
      <c r="F120" s="12"/>
    </row>
    <row r="121" spans="5:6" ht="18" customHeight="1">
      <c r="E121" s="36"/>
      <c r="F121" s="12"/>
    </row>
    <row r="122" spans="5:6" ht="18" customHeight="1">
      <c r="E122" s="36"/>
      <c r="F122" s="12"/>
    </row>
    <row r="123" spans="5:6" ht="18" customHeight="1">
      <c r="E123" s="36"/>
      <c r="F123" s="12"/>
    </row>
    <row r="124" spans="5:6" ht="18" customHeight="1">
      <c r="E124" s="36"/>
      <c r="F124" s="12"/>
    </row>
    <row r="125" spans="5:6" ht="18" customHeight="1">
      <c r="E125" s="36"/>
      <c r="F125" s="12"/>
    </row>
    <row r="126" spans="5:6" ht="18" customHeight="1">
      <c r="E126" s="36"/>
      <c r="F126" s="12"/>
    </row>
    <row r="127" spans="5:6" ht="18" customHeight="1">
      <c r="E127" s="36"/>
      <c r="F127" s="12"/>
    </row>
    <row r="128" spans="5:6" ht="18" customHeight="1">
      <c r="E128" s="36"/>
      <c r="F128" s="13"/>
    </row>
    <row r="129" spans="5:6" ht="18" customHeight="1">
      <c r="E129" s="36"/>
      <c r="F129" s="13"/>
    </row>
    <row r="130" spans="5:6" ht="18" customHeight="1">
      <c r="E130" s="36"/>
      <c r="F130" s="13"/>
    </row>
    <row r="131" spans="5:6" ht="18" customHeight="1">
      <c r="E131" s="36"/>
      <c r="F131" s="13"/>
    </row>
    <row r="132" spans="5:6" ht="18" customHeight="1">
      <c r="E132" s="36"/>
      <c r="F132" s="13"/>
    </row>
    <row r="133" spans="5:6" ht="18" customHeight="1">
      <c r="E133" s="36"/>
      <c r="F133" s="13"/>
    </row>
    <row r="134" spans="5:6" ht="18" customHeight="1">
      <c r="E134" s="36"/>
      <c r="F134" s="13"/>
    </row>
    <row r="135" spans="5:6" ht="18" customHeight="1">
      <c r="E135" s="36"/>
      <c r="F135" s="13"/>
    </row>
    <row r="136" spans="5:6" ht="18" customHeight="1">
      <c r="E136" s="36"/>
      <c r="F136" s="13"/>
    </row>
    <row r="137" spans="5:6" ht="18" customHeight="1">
      <c r="E137" s="36"/>
      <c r="F137" s="13"/>
    </row>
    <row r="138" spans="5:6" ht="18" customHeight="1">
      <c r="E138" s="36"/>
      <c r="F138" s="12"/>
    </row>
    <row r="139" spans="5:6" ht="18" customHeight="1">
      <c r="E139" s="36"/>
      <c r="F139" s="13"/>
    </row>
    <row r="140" spans="5:6" ht="18" customHeight="1">
      <c r="E140" s="36"/>
      <c r="F140" s="13"/>
    </row>
    <row r="141" spans="5:6" ht="18" customHeight="1">
      <c r="E141" s="36"/>
      <c r="F141" s="13"/>
    </row>
    <row r="142" spans="5:6" ht="18" customHeight="1">
      <c r="E142" s="36"/>
      <c r="F142" s="12"/>
    </row>
    <row r="143" spans="5:6" ht="18" customHeight="1">
      <c r="E143" s="36"/>
      <c r="F143" s="12"/>
    </row>
    <row r="144" spans="5:6" ht="18" customHeight="1">
      <c r="E144" s="36"/>
      <c r="F144" s="12"/>
    </row>
    <row r="145" spans="5:6" ht="18" customHeight="1">
      <c r="E145" s="36"/>
      <c r="F145" s="12"/>
    </row>
    <row r="146" spans="5:6" ht="18" customHeight="1">
      <c r="E146" s="36"/>
      <c r="F146" s="12"/>
    </row>
    <row r="147" spans="5:6" ht="18" customHeight="1">
      <c r="E147" s="36"/>
      <c r="F147" s="12"/>
    </row>
    <row r="148" spans="5:6" ht="18" customHeight="1">
      <c r="E148" s="36"/>
      <c r="F148" s="12"/>
    </row>
    <row r="149" spans="5:6" ht="18" customHeight="1">
      <c r="E149" s="36"/>
      <c r="F149" s="12"/>
    </row>
    <row r="150" spans="5:6" ht="18" customHeight="1">
      <c r="E150" s="36"/>
      <c r="F150" s="12"/>
    </row>
    <row r="151" spans="5:6" ht="18" customHeight="1">
      <c r="E151" s="36"/>
      <c r="F151" s="12"/>
    </row>
    <row r="152" spans="5:6" ht="18" customHeight="1">
      <c r="E152" s="36"/>
      <c r="F152" s="12"/>
    </row>
    <row r="153" spans="5:6" ht="18" customHeight="1">
      <c r="E153" s="36"/>
      <c r="F153" s="12"/>
    </row>
    <row r="154" spans="5:6" ht="18" customHeight="1">
      <c r="E154" s="36"/>
      <c r="F154" s="12"/>
    </row>
    <row r="155" spans="5:6" ht="18" customHeight="1">
      <c r="E155" s="36"/>
      <c r="F155" s="12"/>
    </row>
    <row r="156" spans="5:6" ht="18" customHeight="1">
      <c r="E156" s="36"/>
      <c r="F156" s="12"/>
    </row>
    <row r="157" spans="5:6" ht="18" customHeight="1">
      <c r="E157" s="36"/>
      <c r="F157" s="12"/>
    </row>
    <row r="158" spans="5:6" ht="18" customHeight="1">
      <c r="E158" s="36"/>
      <c r="F158" s="12"/>
    </row>
    <row r="159" spans="5:6" ht="18" customHeight="1">
      <c r="E159" s="36"/>
      <c r="F159" s="13"/>
    </row>
    <row r="160" spans="5:6" ht="18" customHeight="1">
      <c r="E160" s="36"/>
      <c r="F160" s="13"/>
    </row>
    <row r="161" spans="5:6" ht="18" customHeight="1">
      <c r="E161" s="36"/>
      <c r="F161" s="13"/>
    </row>
    <row r="162" spans="5:6" ht="18" customHeight="1">
      <c r="E162" s="36"/>
      <c r="F162" s="13"/>
    </row>
    <row r="163" spans="5:6" ht="18" customHeight="1">
      <c r="E163" s="36"/>
      <c r="F163" s="13"/>
    </row>
    <row r="164" spans="5:6" ht="18" customHeight="1">
      <c r="E164" s="36"/>
      <c r="F164" s="13"/>
    </row>
    <row r="165" spans="5:6" ht="18" customHeight="1">
      <c r="E165" s="36"/>
      <c r="F165" s="13"/>
    </row>
    <row r="166" spans="5:6" ht="18" customHeight="1">
      <c r="E166" s="36"/>
      <c r="F166" s="13"/>
    </row>
    <row r="167" spans="5:6" ht="18" customHeight="1">
      <c r="E167" s="36"/>
      <c r="F167" s="13"/>
    </row>
    <row r="168" spans="5:6" ht="18" customHeight="1">
      <c r="E168" s="36"/>
      <c r="F168" s="13"/>
    </row>
    <row r="169" spans="5:6" ht="18" customHeight="1">
      <c r="E169" s="36"/>
      <c r="F169" s="12"/>
    </row>
    <row r="170" spans="5:6" ht="18" customHeight="1">
      <c r="E170" s="36"/>
      <c r="F170" s="13"/>
    </row>
    <row r="171" spans="5:6" ht="18" customHeight="1">
      <c r="E171" s="36"/>
      <c r="F171" s="13"/>
    </row>
    <row r="172" spans="5:6" ht="18" customHeight="1">
      <c r="E172" s="36"/>
      <c r="F172" s="13"/>
    </row>
    <row r="173" spans="5:6" ht="18" customHeight="1">
      <c r="E173" s="36"/>
      <c r="F173" s="12"/>
    </row>
    <row r="174" spans="5:6" ht="18" customHeight="1">
      <c r="E174" s="36"/>
      <c r="F174" s="12"/>
    </row>
    <row r="175" spans="5:6" ht="18" customHeight="1">
      <c r="E175" s="36"/>
      <c r="F175" s="12"/>
    </row>
    <row r="176" spans="5:6" ht="18" customHeight="1">
      <c r="E176" s="36"/>
      <c r="F176" s="12"/>
    </row>
    <row r="177" spans="5:6" ht="18" customHeight="1">
      <c r="E177" s="36"/>
      <c r="F177" s="12"/>
    </row>
    <row r="178" spans="5:6" ht="18" customHeight="1">
      <c r="E178" s="36"/>
      <c r="F178" s="12"/>
    </row>
    <row r="179" spans="5:6" ht="18" customHeight="1">
      <c r="E179" s="36"/>
      <c r="F179" s="12"/>
    </row>
    <row r="180" spans="5:6" ht="18" customHeight="1">
      <c r="E180" s="36"/>
      <c r="F180" s="12"/>
    </row>
    <row r="181" spans="5:6" ht="18" customHeight="1">
      <c r="E181" s="36"/>
      <c r="F181" s="12"/>
    </row>
    <row r="182" spans="5:6" ht="18" customHeight="1">
      <c r="E182" s="36"/>
      <c r="F182" s="12"/>
    </row>
    <row r="183" spans="5:6" ht="18" customHeight="1">
      <c r="E183" s="36"/>
      <c r="F183" s="12"/>
    </row>
    <row r="184" spans="5:6" ht="18" customHeight="1">
      <c r="E184" s="36"/>
      <c r="F184" s="12"/>
    </row>
    <row r="185" spans="5:6" ht="18" customHeight="1">
      <c r="E185" s="36"/>
      <c r="F185" s="12"/>
    </row>
    <row r="186" spans="5:6" ht="18" customHeight="1">
      <c r="E186" s="36"/>
      <c r="F186" s="12"/>
    </row>
    <row r="187" spans="5:6" ht="18" customHeight="1">
      <c r="E187" s="36"/>
      <c r="F187" s="12"/>
    </row>
    <row r="188" spans="5:6" ht="18" customHeight="1">
      <c r="E188" s="36"/>
      <c r="F188" s="12"/>
    </row>
    <row r="189" spans="5:6" ht="18" customHeight="1">
      <c r="E189" s="36"/>
      <c r="F189" s="12"/>
    </row>
    <row r="190" spans="5:6" ht="18" customHeight="1">
      <c r="E190" s="36"/>
      <c r="F190" s="13"/>
    </row>
    <row r="191" spans="5:6" ht="18" customHeight="1">
      <c r="E191" s="36"/>
      <c r="F191" s="13"/>
    </row>
    <row r="192" spans="5:6" ht="18" customHeight="1">
      <c r="E192" s="36"/>
      <c r="F192" s="13"/>
    </row>
    <row r="193" spans="5:6" ht="18" customHeight="1">
      <c r="E193" s="36"/>
      <c r="F193" s="13"/>
    </row>
    <row r="194" spans="5:6" ht="18" customHeight="1">
      <c r="E194" s="36"/>
      <c r="F194" s="13"/>
    </row>
    <row r="195" spans="5:6" ht="18" customHeight="1">
      <c r="E195" s="36"/>
      <c r="F195" s="13"/>
    </row>
    <row r="196" spans="5:6" ht="18" customHeight="1">
      <c r="E196" s="36"/>
      <c r="F196" s="13"/>
    </row>
    <row r="197" spans="5:6" ht="18" customHeight="1">
      <c r="E197" s="36"/>
      <c r="F197" s="13"/>
    </row>
    <row r="198" spans="5:6" ht="18" customHeight="1">
      <c r="E198" s="36"/>
      <c r="F198" s="13"/>
    </row>
    <row r="199" spans="5:6" ht="18" customHeight="1">
      <c r="E199" s="36"/>
      <c r="F199" s="13"/>
    </row>
    <row r="200" spans="5:6" ht="18" customHeight="1">
      <c r="E200" s="36"/>
      <c r="F200" s="12"/>
    </row>
    <row r="201" spans="5:6" ht="18" customHeight="1">
      <c r="E201" s="36"/>
      <c r="F201" s="13"/>
    </row>
    <row r="202" spans="5:6" ht="18" customHeight="1">
      <c r="E202" s="36"/>
      <c r="F202" s="13"/>
    </row>
    <row r="203" spans="5:6" ht="18" customHeight="1">
      <c r="E203" s="36"/>
      <c r="F203" s="13"/>
    </row>
    <row r="204" spans="5:6" ht="18" customHeight="1">
      <c r="E204" s="36"/>
      <c r="F204" s="12"/>
    </row>
    <row r="205" spans="5:6" ht="18" customHeight="1">
      <c r="E205" s="36"/>
      <c r="F205" s="12"/>
    </row>
    <row r="206" spans="5:6" ht="18" customHeight="1">
      <c r="E206" s="36"/>
      <c r="F206" s="12"/>
    </row>
    <row r="207" spans="5:6" ht="18" customHeight="1">
      <c r="E207" s="36"/>
      <c r="F207" s="12"/>
    </row>
    <row r="208" spans="5:6" ht="18" customHeight="1">
      <c r="E208" s="36"/>
      <c r="F208" s="12"/>
    </row>
    <row r="209" spans="5:6" ht="18" customHeight="1">
      <c r="E209" s="36"/>
      <c r="F209" s="12"/>
    </row>
    <row r="210" spans="5:6" ht="18" customHeight="1">
      <c r="E210" s="36"/>
      <c r="F210" s="12"/>
    </row>
    <row r="211" spans="5:6" ht="18" customHeight="1">
      <c r="E211" s="36"/>
      <c r="F211" s="12"/>
    </row>
    <row r="212" spans="5:6" ht="18" customHeight="1">
      <c r="E212" s="36"/>
      <c r="F212" s="12"/>
    </row>
    <row r="213" spans="5:6" ht="18" customHeight="1">
      <c r="E213" s="36"/>
      <c r="F213" s="12"/>
    </row>
    <row r="214" spans="5:6" ht="18" customHeight="1">
      <c r="E214" s="36"/>
      <c r="F214" s="12"/>
    </row>
    <row r="215" spans="5:6" ht="18" customHeight="1">
      <c r="E215" s="36"/>
      <c r="F215" s="12"/>
    </row>
    <row r="216" spans="5:6" ht="18" customHeight="1">
      <c r="E216" s="36"/>
      <c r="F216" s="12"/>
    </row>
    <row r="217" spans="5:6" ht="18" customHeight="1">
      <c r="E217" s="36"/>
      <c r="F217" s="12"/>
    </row>
    <row r="218" spans="5:6" ht="18" customHeight="1">
      <c r="E218" s="36"/>
      <c r="F218" s="12"/>
    </row>
    <row r="219" spans="5:6" ht="18" customHeight="1">
      <c r="E219" s="36"/>
      <c r="F219" s="12"/>
    </row>
    <row r="220" spans="5:6" ht="18" customHeight="1">
      <c r="E220" s="36"/>
      <c r="F220" s="12"/>
    </row>
    <row r="221" spans="5:6" ht="18" customHeight="1">
      <c r="E221" s="36"/>
      <c r="F221" s="13"/>
    </row>
    <row r="222" spans="5:6" ht="18" customHeight="1">
      <c r="E222" s="36"/>
      <c r="F222" s="13"/>
    </row>
    <row r="223" spans="5:6" ht="18" customHeight="1">
      <c r="E223" s="36"/>
      <c r="F223" s="13"/>
    </row>
    <row r="224" spans="5:6" ht="18" customHeight="1">
      <c r="E224" s="36"/>
      <c r="F224" s="13"/>
    </row>
    <row r="225" spans="5:6" ht="18" customHeight="1">
      <c r="E225" s="36"/>
      <c r="F225" s="13"/>
    </row>
    <row r="226" spans="5:6" ht="18" customHeight="1">
      <c r="E226" s="36"/>
      <c r="F226" s="13"/>
    </row>
    <row r="227" spans="5:6" ht="18" customHeight="1">
      <c r="E227" s="36"/>
      <c r="F227" s="13"/>
    </row>
    <row r="228" spans="5:6" ht="18" customHeight="1">
      <c r="E228" s="36"/>
      <c r="F228" s="13"/>
    </row>
    <row r="229" spans="5:6" ht="18" customHeight="1">
      <c r="E229" s="36"/>
      <c r="F229" s="13"/>
    </row>
    <row r="230" spans="5:6" ht="18" customHeight="1">
      <c r="E230" s="36"/>
      <c r="F230" s="13"/>
    </row>
    <row r="231" spans="5:6" ht="18" customHeight="1">
      <c r="E231" s="36"/>
      <c r="F231" s="12"/>
    </row>
    <row r="232" spans="5:6" ht="18" customHeight="1">
      <c r="E232" s="36"/>
      <c r="F232" s="13"/>
    </row>
    <row r="233" spans="5:6" ht="18" customHeight="1">
      <c r="E233" s="36"/>
      <c r="F233" s="13"/>
    </row>
    <row r="234" spans="5:6" ht="18" customHeight="1">
      <c r="E234" s="36"/>
      <c r="F234" s="13"/>
    </row>
    <row r="235" spans="5:6" ht="18" customHeight="1">
      <c r="E235" s="36"/>
      <c r="F235" s="12"/>
    </row>
    <row r="236" spans="5:6" ht="18" customHeight="1">
      <c r="E236" s="36"/>
      <c r="F236" s="12"/>
    </row>
    <row r="237" spans="5:6" ht="18" customHeight="1">
      <c r="E237" s="36"/>
      <c r="F237" s="12"/>
    </row>
    <row r="238" spans="5:6" ht="18" customHeight="1">
      <c r="E238" s="36"/>
      <c r="F238" s="12"/>
    </row>
    <row r="239" spans="5:6" ht="18" customHeight="1">
      <c r="E239" s="36"/>
      <c r="F239" s="12"/>
    </row>
    <row r="240" spans="5:6" ht="18" customHeight="1">
      <c r="E240" s="36"/>
      <c r="F240" s="12"/>
    </row>
    <row r="241" spans="5:6" ht="18" customHeight="1">
      <c r="E241" s="36"/>
      <c r="F241" s="12"/>
    </row>
    <row r="242" spans="5:6" ht="18" customHeight="1">
      <c r="E242" s="36"/>
      <c r="F242" s="12"/>
    </row>
    <row r="243" spans="5:6" ht="18" customHeight="1">
      <c r="E243" s="36"/>
      <c r="F243" s="12"/>
    </row>
    <row r="244" spans="5:6" ht="18" customHeight="1">
      <c r="E244" s="36"/>
      <c r="F244" s="12"/>
    </row>
    <row r="245" spans="5:6" ht="18" customHeight="1">
      <c r="E245" s="36"/>
      <c r="F245" s="12"/>
    </row>
    <row r="246" spans="5:6" ht="18" customHeight="1">
      <c r="E246" s="36"/>
      <c r="F246" s="12"/>
    </row>
    <row r="247" spans="5:6" ht="18" customHeight="1">
      <c r="E247" s="36"/>
      <c r="F247" s="12"/>
    </row>
    <row r="248" spans="5:6" ht="18" customHeight="1">
      <c r="E248" s="36"/>
      <c r="F248" s="12"/>
    </row>
    <row r="249" spans="5:6" ht="18" customHeight="1">
      <c r="E249" s="36"/>
      <c r="F249" s="12"/>
    </row>
    <row r="250" spans="5:6" ht="18" customHeight="1">
      <c r="E250" s="36"/>
      <c r="F250" s="12"/>
    </row>
    <row r="251" spans="5:6" ht="18" customHeight="1">
      <c r="E251" s="36"/>
      <c r="F251" s="12"/>
    </row>
    <row r="252" spans="5:6" ht="18" customHeight="1">
      <c r="E252" s="36"/>
      <c r="F252" s="13"/>
    </row>
    <row r="253" spans="5:6" ht="18" customHeight="1">
      <c r="E253" s="36"/>
      <c r="F253" s="13"/>
    </row>
    <row r="254" spans="5:6" ht="18" customHeight="1">
      <c r="E254" s="36"/>
      <c r="F254" s="13"/>
    </row>
    <row r="255" spans="5:6" ht="18" customHeight="1">
      <c r="E255" s="36"/>
      <c r="F255" s="13"/>
    </row>
    <row r="256" spans="5:6" ht="18" customHeight="1">
      <c r="E256" s="36"/>
      <c r="F256" s="13"/>
    </row>
    <row r="257" spans="5:6" ht="18" customHeight="1">
      <c r="E257" s="36"/>
      <c r="F257" s="13"/>
    </row>
    <row r="258" spans="5:6" ht="18" customHeight="1">
      <c r="E258" s="36"/>
      <c r="F258" s="13"/>
    </row>
    <row r="259" spans="5:6" ht="18" customHeight="1">
      <c r="E259" s="36"/>
      <c r="F259" s="13"/>
    </row>
    <row r="260" spans="5:6" ht="18" customHeight="1">
      <c r="E260" s="36"/>
      <c r="F260" s="13"/>
    </row>
    <row r="261" spans="5:6" ht="18" customHeight="1">
      <c r="E261" s="36"/>
      <c r="F261" s="13"/>
    </row>
    <row r="262" spans="5:6" ht="18" customHeight="1">
      <c r="E262" s="36"/>
      <c r="F262" s="12"/>
    </row>
    <row r="263" spans="5:6" ht="18" customHeight="1">
      <c r="E263" s="36"/>
      <c r="F263" s="13"/>
    </row>
    <row r="264" spans="5:6" ht="18" customHeight="1">
      <c r="E264" s="36"/>
      <c r="F264" s="13"/>
    </row>
    <row r="265" spans="5:6" ht="18" customHeight="1">
      <c r="E265" s="36"/>
      <c r="F265" s="13"/>
    </row>
    <row r="266" spans="5:6" ht="18" customHeight="1">
      <c r="E266" s="36"/>
      <c r="F266" s="12"/>
    </row>
    <row r="267" spans="5:6" ht="18" customHeight="1">
      <c r="E267" s="36"/>
      <c r="F267" s="12"/>
    </row>
    <row r="268" spans="5:6" ht="18" customHeight="1">
      <c r="E268" s="36"/>
      <c r="F268" s="12"/>
    </row>
    <row r="269" spans="5:6" ht="18" customHeight="1">
      <c r="E269" s="36"/>
      <c r="F269" s="12"/>
    </row>
    <row r="270" spans="5:6" ht="18" customHeight="1">
      <c r="E270" s="36"/>
      <c r="F270" s="12"/>
    </row>
    <row r="271" spans="5:6" ht="18" customHeight="1">
      <c r="E271" s="36"/>
      <c r="F271" s="12"/>
    </row>
    <row r="272" spans="5:6" ht="18" customHeight="1">
      <c r="E272" s="36"/>
      <c r="F272" s="12"/>
    </row>
    <row r="273" spans="5:6" ht="18" customHeight="1">
      <c r="E273" s="36"/>
      <c r="F273" s="12"/>
    </row>
    <row r="274" spans="5:6" ht="18" customHeight="1">
      <c r="E274" s="36"/>
      <c r="F274" s="12"/>
    </row>
    <row r="275" spans="5:6" ht="18" customHeight="1">
      <c r="E275" s="36"/>
      <c r="F275" s="12"/>
    </row>
    <row r="276" spans="5:6" ht="18" customHeight="1">
      <c r="E276" s="36"/>
      <c r="F276" s="12"/>
    </row>
    <row r="277" spans="5:6" ht="18" customHeight="1">
      <c r="E277" s="36"/>
      <c r="F277" s="12"/>
    </row>
    <row r="278" spans="5:6" ht="18" customHeight="1">
      <c r="E278" s="36"/>
      <c r="F278" s="12"/>
    </row>
    <row r="279" spans="5:6" ht="18" customHeight="1">
      <c r="E279" s="36"/>
      <c r="F279" s="12"/>
    </row>
    <row r="280" spans="5:6" ht="18" customHeight="1">
      <c r="E280" s="36"/>
      <c r="F280" s="12"/>
    </row>
    <row r="281" spans="5:6" ht="18" customHeight="1">
      <c r="E281" s="36"/>
      <c r="F281" s="12"/>
    </row>
    <row r="282" spans="5:6" ht="18" customHeight="1">
      <c r="E282" s="36"/>
      <c r="F282" s="12"/>
    </row>
    <row r="283" spans="5:6" ht="18" customHeight="1">
      <c r="E283" s="36"/>
      <c r="F283" s="13"/>
    </row>
    <row r="284" spans="5:6" ht="18" customHeight="1">
      <c r="E284" s="36"/>
      <c r="F284" s="13"/>
    </row>
    <row r="285" spans="5:6" ht="18" customHeight="1">
      <c r="E285" s="36"/>
      <c r="F285" s="13"/>
    </row>
    <row r="286" spans="5:6" ht="18" customHeight="1">
      <c r="E286" s="36"/>
      <c r="F286" s="13"/>
    </row>
    <row r="287" spans="5:6" ht="18" customHeight="1">
      <c r="E287" s="36"/>
      <c r="F287" s="13"/>
    </row>
    <row r="288" spans="5:6" ht="18" customHeight="1">
      <c r="E288" s="36"/>
      <c r="F288" s="13"/>
    </row>
    <row r="289" spans="5:6" ht="18" customHeight="1">
      <c r="E289" s="36"/>
      <c r="F289" s="13"/>
    </row>
    <row r="290" spans="5:6" ht="18" customHeight="1">
      <c r="E290" s="36"/>
      <c r="F290" s="13"/>
    </row>
    <row r="291" spans="5:6" ht="18" customHeight="1">
      <c r="E291" s="36"/>
      <c r="F291" s="13"/>
    </row>
    <row r="292" spans="5:6" ht="18" customHeight="1">
      <c r="E292" s="36"/>
      <c r="F292" s="13"/>
    </row>
    <row r="293" spans="5:6" ht="18" customHeight="1">
      <c r="E293" s="36"/>
      <c r="F293" s="12"/>
    </row>
    <row r="294" spans="5:6" ht="18" customHeight="1">
      <c r="E294" s="36"/>
      <c r="F294" s="13"/>
    </row>
    <row r="295" spans="5:6" ht="18" customHeight="1">
      <c r="E295" s="36"/>
      <c r="F295" s="13"/>
    </row>
    <row r="296" spans="5:6" ht="18" customHeight="1">
      <c r="E296" s="36"/>
      <c r="F296" s="13"/>
    </row>
    <row r="297" spans="5:6" ht="18" customHeight="1">
      <c r="E297" s="36"/>
      <c r="F297" s="12"/>
    </row>
    <row r="298" spans="5:6" ht="18" customHeight="1">
      <c r="E298" s="36"/>
      <c r="F298" s="12"/>
    </row>
    <row r="299" spans="5:6" ht="18" customHeight="1">
      <c r="E299" s="36"/>
      <c r="F299" s="12"/>
    </row>
    <row r="300" spans="5:6" ht="18" customHeight="1">
      <c r="E300" s="36"/>
      <c r="F300" s="12"/>
    </row>
    <row r="301" spans="5:6" ht="18" customHeight="1">
      <c r="E301" s="36"/>
      <c r="F301" s="12"/>
    </row>
    <row r="302" spans="5:6" ht="18" customHeight="1">
      <c r="E302" s="36"/>
      <c r="F302" s="12"/>
    </row>
    <row r="303" spans="5:6" ht="18" customHeight="1">
      <c r="E303" s="36"/>
      <c r="F303" s="12"/>
    </row>
    <row r="304" spans="5:6" ht="18" customHeight="1">
      <c r="E304" s="36"/>
      <c r="F304" s="12"/>
    </row>
    <row r="305" spans="5:6" ht="18" customHeight="1">
      <c r="E305" s="36"/>
      <c r="F305" s="12"/>
    </row>
    <row r="306" spans="5:6" ht="18" customHeight="1">
      <c r="E306" s="36"/>
      <c r="F306" s="12"/>
    </row>
    <row r="307" spans="5:6" ht="18" customHeight="1">
      <c r="E307" s="36"/>
      <c r="F307" s="12"/>
    </row>
    <row r="308" spans="5:6" ht="18" customHeight="1">
      <c r="E308" s="36"/>
      <c r="F308" s="12"/>
    </row>
    <row r="309" spans="5:6" ht="18" customHeight="1">
      <c r="E309" s="36"/>
      <c r="F309" s="12"/>
    </row>
    <row r="310" spans="5:6" ht="18" customHeight="1">
      <c r="E310" s="36"/>
      <c r="F310" s="12"/>
    </row>
    <row r="311" spans="5:6" ht="18" customHeight="1">
      <c r="E311" s="36"/>
      <c r="F311" s="12"/>
    </row>
    <row r="312" spans="5:6" ht="18" customHeight="1">
      <c r="E312" s="36"/>
      <c r="F312" s="12"/>
    </row>
    <row r="313" spans="5:6" ht="18" customHeight="1">
      <c r="E313" s="36"/>
      <c r="F313" s="12"/>
    </row>
    <row r="314" spans="5:6" ht="18" customHeight="1">
      <c r="E314" s="36"/>
      <c r="F314" s="13"/>
    </row>
    <row r="315" spans="5:6" ht="18" customHeight="1">
      <c r="E315" s="36"/>
      <c r="F315" s="13"/>
    </row>
    <row r="316" spans="5:6" ht="18" customHeight="1">
      <c r="E316" s="36"/>
      <c r="F316" s="13"/>
    </row>
    <row r="317" spans="5:6" ht="18" customHeight="1">
      <c r="E317" s="36"/>
      <c r="F317" s="13"/>
    </row>
    <row r="318" spans="5:6" ht="18" customHeight="1">
      <c r="E318" s="36"/>
      <c r="F318" s="13"/>
    </row>
    <row r="319" spans="5:6" ht="18" customHeight="1">
      <c r="E319" s="36"/>
      <c r="F319" s="13"/>
    </row>
    <row r="320" spans="5:6" ht="18" customHeight="1">
      <c r="E320" s="36"/>
      <c r="F320" s="13"/>
    </row>
    <row r="321" spans="5:6" ht="18" customHeight="1">
      <c r="E321" s="36"/>
      <c r="F321" s="13"/>
    </row>
    <row r="322" spans="5:6" ht="18" customHeight="1">
      <c r="E322" s="36"/>
      <c r="F322" s="13"/>
    </row>
    <row r="323" spans="5:6" ht="18" customHeight="1">
      <c r="E323" s="36"/>
      <c r="F323" s="13"/>
    </row>
    <row r="324" spans="5:6" ht="18" customHeight="1">
      <c r="E324" s="36"/>
      <c r="F324" s="12"/>
    </row>
    <row r="325" spans="5:6" ht="18" customHeight="1">
      <c r="E325" s="36"/>
      <c r="F325" s="13"/>
    </row>
    <row r="326" spans="5:6" ht="18" customHeight="1">
      <c r="E326" s="36"/>
      <c r="F326" s="13"/>
    </row>
    <row r="327" spans="5:6" ht="18" customHeight="1">
      <c r="E327" s="36"/>
      <c r="F327" s="13"/>
    </row>
    <row r="328" spans="5:6" ht="18" customHeight="1">
      <c r="E328" s="36"/>
      <c r="F328" s="12"/>
    </row>
    <row r="329" spans="5:6" ht="18" customHeight="1">
      <c r="E329" s="36"/>
      <c r="F329" s="12"/>
    </row>
    <row r="330" spans="5:6" ht="18" customHeight="1">
      <c r="E330" s="36"/>
      <c r="F330" s="12"/>
    </row>
    <row r="331" spans="5:6" ht="18" customHeight="1">
      <c r="E331" s="36"/>
      <c r="F331" s="12"/>
    </row>
    <row r="332" spans="5:6" ht="18" customHeight="1">
      <c r="E332" s="36"/>
      <c r="F332" s="12"/>
    </row>
    <row r="333" spans="5:6" ht="18" customHeight="1">
      <c r="E333" s="36"/>
      <c r="F333" s="12"/>
    </row>
    <row r="334" spans="5:6" ht="18" customHeight="1">
      <c r="E334" s="36"/>
      <c r="F334" s="12"/>
    </row>
    <row r="335" spans="5:6" ht="18" customHeight="1">
      <c r="E335" s="36"/>
      <c r="F335" s="12"/>
    </row>
    <row r="336" spans="5:6" ht="18" customHeight="1">
      <c r="E336" s="36"/>
      <c r="F336" s="12"/>
    </row>
    <row r="337" spans="5:6" ht="18" customHeight="1">
      <c r="E337" s="36"/>
      <c r="F337" s="12"/>
    </row>
    <row r="338" spans="5:6" ht="18" customHeight="1">
      <c r="E338" s="36"/>
      <c r="F338" s="12"/>
    </row>
    <row r="339" spans="5:6" ht="18" customHeight="1">
      <c r="E339" s="36"/>
      <c r="F339" s="12"/>
    </row>
    <row r="340" spans="5:6" ht="18" customHeight="1">
      <c r="E340" s="36"/>
      <c r="F340" s="12"/>
    </row>
    <row r="341" spans="5:6" ht="18" customHeight="1">
      <c r="E341" s="36"/>
      <c r="F341" s="12"/>
    </row>
    <row r="342" spans="5:6" ht="18" customHeight="1">
      <c r="E342" s="36"/>
      <c r="F342" s="12"/>
    </row>
    <row r="343" spans="5:6" ht="18" customHeight="1">
      <c r="E343" s="36"/>
      <c r="F343" s="12"/>
    </row>
    <row r="344" spans="5:6" ht="18" customHeight="1">
      <c r="E344" s="36"/>
      <c r="F344" s="12"/>
    </row>
    <row r="345" spans="5:6" ht="18" customHeight="1">
      <c r="E345" s="36"/>
      <c r="F345" s="13"/>
    </row>
    <row r="346" spans="5:6" ht="18" customHeight="1">
      <c r="E346" s="36"/>
      <c r="F346" s="13"/>
    </row>
    <row r="347" spans="5:6" ht="18" customHeight="1">
      <c r="E347" s="36"/>
      <c r="F347" s="13"/>
    </row>
    <row r="348" spans="5:6" ht="18" customHeight="1">
      <c r="E348" s="36"/>
      <c r="F348" s="13"/>
    </row>
    <row r="349" spans="5:6" ht="18" customHeight="1">
      <c r="E349" s="36"/>
      <c r="F349" s="13"/>
    </row>
    <row r="350" spans="5:6" ht="18" customHeight="1">
      <c r="E350" s="36"/>
      <c r="F350" s="13"/>
    </row>
    <row r="351" spans="5:6" ht="18" customHeight="1">
      <c r="E351" s="36"/>
      <c r="F351" s="13"/>
    </row>
    <row r="352" spans="5:6" ht="18" customHeight="1">
      <c r="E352" s="36"/>
      <c r="F352" s="13"/>
    </row>
    <row r="353" spans="5:6" ht="18" customHeight="1">
      <c r="E353" s="36"/>
      <c r="F353" s="13"/>
    </row>
    <row r="354" spans="5:6" ht="18" customHeight="1">
      <c r="E354" s="36"/>
      <c r="F354" s="13"/>
    </row>
    <row r="355" spans="5:6" ht="18" customHeight="1">
      <c r="E355" s="36"/>
      <c r="F355" s="12"/>
    </row>
    <row r="356" spans="5:6" ht="18" customHeight="1">
      <c r="E356" s="36"/>
      <c r="F356" s="13"/>
    </row>
    <row r="357" spans="5:6" ht="18" customHeight="1">
      <c r="E357" s="36"/>
      <c r="F357" s="13"/>
    </row>
    <row r="358" spans="5:6" ht="18" customHeight="1">
      <c r="E358" s="36"/>
      <c r="F358" s="13"/>
    </row>
    <row r="359" spans="5:6" ht="18" customHeight="1">
      <c r="E359" s="36"/>
      <c r="F359" s="12"/>
    </row>
    <row r="360" spans="5:6" ht="18" customHeight="1">
      <c r="E360" s="36"/>
      <c r="F360" s="12"/>
    </row>
    <row r="361" spans="5:6" ht="18" customHeight="1">
      <c r="E361" s="36"/>
      <c r="F361" s="12"/>
    </row>
    <row r="362" spans="5:6" ht="18" customHeight="1">
      <c r="E362" s="36"/>
      <c r="F362" s="12"/>
    </row>
    <row r="363" spans="5:6" ht="18" customHeight="1">
      <c r="E363" s="36"/>
      <c r="F363" s="12"/>
    </row>
    <row r="364" spans="5:6" ht="18" customHeight="1">
      <c r="E364" s="36"/>
      <c r="F364" s="12"/>
    </row>
    <row r="365" spans="5:6" ht="18" customHeight="1">
      <c r="E365" s="36"/>
      <c r="F365" s="12"/>
    </row>
    <row r="366" spans="5:6" ht="18" customHeight="1">
      <c r="E366" s="36"/>
      <c r="F366" s="12"/>
    </row>
    <row r="367" spans="5:6" ht="18" customHeight="1">
      <c r="E367" s="36"/>
      <c r="F367" s="12"/>
    </row>
    <row r="368" spans="5:6" ht="18" customHeight="1">
      <c r="E368" s="36"/>
      <c r="F368" s="12"/>
    </row>
    <row r="369" spans="5:6" ht="18" customHeight="1">
      <c r="E369" s="36"/>
      <c r="F369" s="12"/>
    </row>
    <row r="370" spans="5:6" ht="18" customHeight="1">
      <c r="E370" s="36"/>
      <c r="F370" s="12"/>
    </row>
    <row r="371" spans="5:6" ht="18" customHeight="1">
      <c r="E371" s="36"/>
      <c r="F371" s="12"/>
    </row>
    <row r="372" spans="5:6" ht="18" customHeight="1">
      <c r="E372" s="36"/>
      <c r="F372" s="12"/>
    </row>
    <row r="373" spans="5:6" ht="18" customHeight="1">
      <c r="E373" s="36"/>
      <c r="F373" s="12"/>
    </row>
    <row r="374" spans="5:6" ht="18" customHeight="1">
      <c r="E374" s="36"/>
      <c r="F374" s="12"/>
    </row>
    <row r="375" spans="5:6" ht="18" customHeight="1">
      <c r="E375" s="36"/>
      <c r="F375" s="12"/>
    </row>
    <row r="376" spans="5:6" ht="18" customHeight="1">
      <c r="E376" s="36"/>
      <c r="F376" s="13"/>
    </row>
    <row r="377" spans="5:6" ht="18" customHeight="1">
      <c r="E377" s="36"/>
      <c r="F377" s="13"/>
    </row>
    <row r="378" spans="5:6" ht="18" customHeight="1">
      <c r="E378" s="36"/>
      <c r="F378" s="13"/>
    </row>
    <row r="379" spans="5:6" ht="18" customHeight="1">
      <c r="E379" s="36"/>
      <c r="F379" s="13"/>
    </row>
    <row r="380" spans="5:6" ht="18" customHeight="1">
      <c r="E380" s="36"/>
      <c r="F380" s="13"/>
    </row>
    <row r="381" spans="5:6" ht="18" customHeight="1">
      <c r="E381" s="36"/>
      <c r="F381" s="13"/>
    </row>
    <row r="382" spans="5:6" ht="18" customHeight="1">
      <c r="E382" s="36"/>
      <c r="F382" s="13"/>
    </row>
    <row r="383" spans="5:6" ht="18" customHeight="1">
      <c r="E383" s="36"/>
      <c r="F383" s="13"/>
    </row>
    <row r="384" spans="5:6" ht="18" customHeight="1">
      <c r="E384" s="36"/>
      <c r="F384" s="13"/>
    </row>
    <row r="385" spans="5:6" ht="18" customHeight="1">
      <c r="E385" s="36"/>
      <c r="F385" s="13"/>
    </row>
    <row r="386" spans="5:6" ht="18" customHeight="1">
      <c r="E386" s="36"/>
      <c r="F386" s="12"/>
    </row>
    <row r="387" spans="5:6" ht="18" customHeight="1">
      <c r="E387" s="36"/>
      <c r="F387" s="13"/>
    </row>
    <row r="388" spans="5:6" ht="18" customHeight="1">
      <c r="E388" s="36"/>
      <c r="F388" s="13"/>
    </row>
    <row r="389" spans="5:6" ht="18" customHeight="1">
      <c r="E389" s="36"/>
      <c r="F389" s="13"/>
    </row>
    <row r="390" spans="5:6" ht="18" customHeight="1">
      <c r="E390" s="36"/>
      <c r="F390" s="12"/>
    </row>
    <row r="391" spans="5:6" ht="18" customHeight="1">
      <c r="E391" s="36"/>
      <c r="F391" s="12"/>
    </row>
    <row r="392" spans="5:6" ht="18" customHeight="1">
      <c r="E392" s="36"/>
      <c r="F392" s="12"/>
    </row>
    <row r="393" spans="5:6" ht="18" customHeight="1">
      <c r="E393" s="36"/>
      <c r="F393" s="12"/>
    </row>
    <row r="394" spans="5:6" ht="18" customHeight="1">
      <c r="E394" s="36"/>
      <c r="F394" s="12"/>
    </row>
    <row r="395" spans="5:6" ht="18" customHeight="1">
      <c r="E395" s="36"/>
      <c r="F395" s="12"/>
    </row>
    <row r="396" spans="5:6" ht="18" customHeight="1">
      <c r="E396" s="36"/>
      <c r="F396" s="12"/>
    </row>
    <row r="397" spans="5:6" ht="18" customHeight="1">
      <c r="E397" s="36"/>
      <c r="F397" s="12"/>
    </row>
    <row r="398" spans="5:6" ht="18" customHeight="1">
      <c r="E398" s="36"/>
      <c r="F398" s="12"/>
    </row>
    <row r="399" spans="5:6" ht="18" customHeight="1">
      <c r="E399" s="36"/>
      <c r="F399" s="12"/>
    </row>
    <row r="400" spans="5:6" ht="18" customHeight="1">
      <c r="E400" s="36"/>
      <c r="F400" s="12"/>
    </row>
    <row r="401" spans="5:6" ht="18" customHeight="1">
      <c r="E401" s="36"/>
      <c r="F401" s="12"/>
    </row>
    <row r="402" spans="5:6" ht="18" customHeight="1">
      <c r="E402" s="36"/>
      <c r="F402" s="12"/>
    </row>
    <row r="403" spans="5:6" ht="18" customHeight="1">
      <c r="E403" s="36"/>
      <c r="F403" s="12"/>
    </row>
    <row r="404" spans="5:6" ht="18" customHeight="1">
      <c r="E404" s="36"/>
      <c r="F404" s="12"/>
    </row>
    <row r="405" spans="5:6" ht="18" customHeight="1">
      <c r="E405" s="36"/>
      <c r="F405" s="12"/>
    </row>
    <row r="406" spans="5:6" ht="18" customHeight="1">
      <c r="E406" s="36"/>
      <c r="F406" s="12"/>
    </row>
    <row r="407" spans="5:6" ht="18" customHeight="1">
      <c r="E407" s="36"/>
      <c r="F407" s="13"/>
    </row>
    <row r="408" spans="5:6" ht="18" customHeight="1">
      <c r="E408" s="36"/>
      <c r="F408" s="13"/>
    </row>
    <row r="409" spans="5:6" ht="18" customHeight="1">
      <c r="E409" s="36"/>
      <c r="F409" s="13"/>
    </row>
    <row r="410" spans="5:6" ht="18" customHeight="1">
      <c r="E410" s="36"/>
      <c r="F410" s="13"/>
    </row>
    <row r="411" spans="5:6" ht="18" customHeight="1">
      <c r="E411" s="36"/>
      <c r="F411" s="13"/>
    </row>
    <row r="412" spans="5:6" ht="18" customHeight="1">
      <c r="E412" s="36"/>
      <c r="F412" s="13"/>
    </row>
    <row r="413" spans="5:6" ht="18" customHeight="1">
      <c r="E413" s="36"/>
      <c r="F413" s="13"/>
    </row>
    <row r="414" spans="5:6" ht="18" customHeight="1">
      <c r="E414" s="36"/>
      <c r="F414" s="13"/>
    </row>
    <row r="415" spans="5:6" ht="18" customHeight="1">
      <c r="E415" s="36"/>
      <c r="F415" s="13"/>
    </row>
    <row r="416" spans="5:6" ht="18" customHeight="1">
      <c r="E416" s="36"/>
      <c r="F416" s="13"/>
    </row>
    <row r="417" spans="5:6" ht="18" customHeight="1">
      <c r="E417" s="36"/>
      <c r="F417" s="12"/>
    </row>
    <row r="418" spans="5:6" ht="18" customHeight="1">
      <c r="E418" s="36"/>
      <c r="F418" s="13"/>
    </row>
    <row r="419" spans="5:6" ht="18" customHeight="1">
      <c r="E419" s="36"/>
      <c r="F419" s="13"/>
    </row>
    <row r="420" spans="5:6" ht="18" customHeight="1">
      <c r="E420" s="36"/>
      <c r="F420" s="13"/>
    </row>
    <row r="421" spans="5:6" ht="18" customHeight="1">
      <c r="E421" s="36"/>
      <c r="F421" s="12"/>
    </row>
    <row r="422" spans="5:6" ht="18" customHeight="1">
      <c r="E422" s="36"/>
      <c r="F422" s="12"/>
    </row>
    <row r="423" spans="5:6" ht="18" customHeight="1">
      <c r="E423" s="36"/>
      <c r="F423" s="12"/>
    </row>
    <row r="424" spans="5:6" ht="18" customHeight="1">
      <c r="E424" s="36"/>
      <c r="F424" s="12"/>
    </row>
    <row r="425" spans="5:6" ht="18" customHeight="1">
      <c r="E425" s="36"/>
      <c r="F425" s="12"/>
    </row>
    <row r="426" spans="5:6" ht="18" customHeight="1">
      <c r="E426" s="36"/>
      <c r="F426" s="12"/>
    </row>
    <row r="427" spans="5:6" ht="18" customHeight="1">
      <c r="E427" s="36"/>
      <c r="F427" s="12"/>
    </row>
    <row r="428" spans="5:6" ht="18" customHeight="1">
      <c r="E428" s="36"/>
      <c r="F428" s="12"/>
    </row>
    <row r="429" spans="5:6" ht="18" customHeight="1">
      <c r="E429" s="36"/>
      <c r="F429" s="12"/>
    </row>
    <row r="430" spans="5:6" ht="18" customHeight="1">
      <c r="E430" s="36"/>
      <c r="F430" s="12"/>
    </row>
    <row r="431" spans="5:6" ht="18" customHeight="1">
      <c r="E431" s="36"/>
      <c r="F431" s="12"/>
    </row>
    <row r="432" spans="5:6" ht="18" customHeight="1">
      <c r="E432" s="36"/>
      <c r="F432" s="12"/>
    </row>
    <row r="433" spans="5:6" ht="18" customHeight="1">
      <c r="E433" s="36"/>
      <c r="F433" s="12"/>
    </row>
    <row r="434" spans="5:6" ht="18" customHeight="1">
      <c r="E434" s="36"/>
      <c r="F434" s="12"/>
    </row>
    <row r="435" spans="5:6" ht="18" customHeight="1">
      <c r="E435" s="36"/>
      <c r="F435" s="12"/>
    </row>
    <row r="436" spans="5:6" ht="18" customHeight="1">
      <c r="E436" s="36"/>
      <c r="F436" s="12"/>
    </row>
    <row r="437" spans="5:6" ht="18" customHeight="1">
      <c r="E437" s="36"/>
      <c r="F437" s="12"/>
    </row>
    <row r="438" spans="5:6" ht="18" customHeight="1">
      <c r="E438" s="36"/>
      <c r="F438" s="13"/>
    </row>
    <row r="439" spans="5:6" ht="18" customHeight="1">
      <c r="E439" s="36"/>
      <c r="F439" s="13"/>
    </row>
    <row r="440" spans="5:6" ht="18" customHeight="1">
      <c r="E440" s="36"/>
      <c r="F440" s="13"/>
    </row>
    <row r="441" spans="5:6" ht="18" customHeight="1">
      <c r="E441" s="36"/>
      <c r="F441" s="13"/>
    </row>
    <row r="442" spans="5:6" ht="18" customHeight="1">
      <c r="E442" s="36"/>
      <c r="F442" s="13"/>
    </row>
    <row r="443" spans="5:6" ht="18" customHeight="1">
      <c r="E443" s="36"/>
      <c r="F443" s="13"/>
    </row>
    <row r="444" spans="5:6" ht="18" customHeight="1">
      <c r="E444" s="36"/>
      <c r="F444" s="13"/>
    </row>
    <row r="445" spans="5:6" ht="18" customHeight="1">
      <c r="E445" s="36"/>
      <c r="F445" s="13"/>
    </row>
    <row r="446" spans="5:6" ht="18" customHeight="1">
      <c r="E446" s="36"/>
      <c r="F446" s="13"/>
    </row>
    <row r="447" spans="5:6" ht="18" customHeight="1">
      <c r="E447" s="36"/>
      <c r="F447" s="13"/>
    </row>
    <row r="448" spans="5:6" ht="18" customHeight="1">
      <c r="E448" s="36"/>
      <c r="F448" s="12"/>
    </row>
    <row r="449" spans="5:6" ht="18" customHeight="1">
      <c r="E449" s="36"/>
      <c r="F449" s="13"/>
    </row>
    <row r="450" spans="5:6" ht="18" customHeight="1">
      <c r="E450" s="36"/>
      <c r="F450" s="13"/>
    </row>
    <row r="451" spans="5:6" ht="18" customHeight="1">
      <c r="E451" s="36"/>
      <c r="F451" s="13"/>
    </row>
    <row r="452" spans="5:6" ht="18" customHeight="1">
      <c r="E452" s="36"/>
      <c r="F452" s="12"/>
    </row>
    <row r="453" spans="5:6" ht="18" customHeight="1">
      <c r="E453" s="36"/>
      <c r="F453" s="12"/>
    </row>
    <row r="454" spans="5:6" ht="18" customHeight="1">
      <c r="E454" s="36"/>
      <c r="F454" s="12"/>
    </row>
    <row r="455" spans="5:6" ht="18" customHeight="1">
      <c r="E455" s="36"/>
      <c r="F455" s="12"/>
    </row>
    <row r="456" spans="5:6" ht="18" customHeight="1">
      <c r="E456" s="36"/>
      <c r="F456" s="12"/>
    </row>
    <row r="457" spans="5:6" ht="18" customHeight="1">
      <c r="E457" s="36"/>
      <c r="F457" s="12"/>
    </row>
    <row r="458" spans="5:6" ht="18" customHeight="1">
      <c r="E458" s="36"/>
      <c r="F458" s="12"/>
    </row>
    <row r="459" spans="5:6" ht="18" customHeight="1">
      <c r="E459" s="36"/>
      <c r="F459" s="12"/>
    </row>
    <row r="460" spans="5:6" ht="18" customHeight="1">
      <c r="E460" s="36"/>
      <c r="F460" s="12"/>
    </row>
    <row r="461" spans="5:6" ht="18" customHeight="1">
      <c r="E461" s="36"/>
      <c r="F461" s="12"/>
    </row>
    <row r="462" spans="5:6" ht="18" customHeight="1">
      <c r="E462" s="36"/>
      <c r="F462" s="12"/>
    </row>
    <row r="463" spans="5:6" ht="18" customHeight="1">
      <c r="E463" s="36"/>
      <c r="F463" s="12"/>
    </row>
    <row r="464" spans="5:6" ht="18" customHeight="1">
      <c r="E464" s="36"/>
      <c r="F464" s="12"/>
    </row>
    <row r="465" spans="5:6" ht="18" customHeight="1">
      <c r="E465" s="36"/>
      <c r="F465" s="12"/>
    </row>
    <row r="466" spans="5:6" ht="18" customHeight="1">
      <c r="E466" s="36"/>
      <c r="F466" s="12"/>
    </row>
    <row r="467" spans="5:6" ht="18" customHeight="1">
      <c r="E467" s="36"/>
      <c r="F467" s="12"/>
    </row>
    <row r="468" spans="5:6" ht="18" customHeight="1">
      <c r="E468" s="36"/>
      <c r="F468" s="12"/>
    </row>
    <row r="469" spans="5:6" ht="18" customHeight="1">
      <c r="E469" s="36"/>
      <c r="F469" s="13"/>
    </row>
    <row r="470" spans="5:6" ht="18" customHeight="1">
      <c r="E470" s="36"/>
      <c r="F470" s="13"/>
    </row>
    <row r="471" spans="5:6" ht="18" customHeight="1">
      <c r="E471" s="36"/>
      <c r="F471" s="13"/>
    </row>
    <row r="472" spans="5:6" ht="18" customHeight="1">
      <c r="E472" s="36"/>
      <c r="F472" s="13"/>
    </row>
    <row r="473" spans="5:6" ht="18" customHeight="1">
      <c r="E473" s="36"/>
      <c r="F473" s="13"/>
    </row>
    <row r="474" spans="5:6" ht="18" customHeight="1">
      <c r="E474" s="36"/>
      <c r="F474" s="13"/>
    </row>
    <row r="475" spans="5:6" ht="18" customHeight="1">
      <c r="E475" s="36"/>
      <c r="F475" s="13"/>
    </row>
    <row r="476" spans="5:6" ht="18" customHeight="1">
      <c r="E476" s="36"/>
      <c r="F476" s="13"/>
    </row>
    <row r="477" spans="5:6" ht="18" customHeight="1">
      <c r="E477" s="36"/>
      <c r="F477" s="13"/>
    </row>
    <row r="478" spans="5:6" ht="18" customHeight="1">
      <c r="E478" s="36"/>
      <c r="F478" s="13"/>
    </row>
    <row r="479" spans="5:6" ht="18" customHeight="1">
      <c r="E479" s="36"/>
      <c r="F479" s="12"/>
    </row>
    <row r="480" spans="5:6" ht="18" customHeight="1">
      <c r="E480" s="36"/>
      <c r="F480" s="13"/>
    </row>
    <row r="481" spans="5:6" ht="18" customHeight="1">
      <c r="E481" s="36"/>
      <c r="F481" s="13"/>
    </row>
    <row r="482" spans="5:6" ht="18" customHeight="1">
      <c r="E482" s="36"/>
      <c r="F482" s="13"/>
    </row>
    <row r="483" spans="5:6" ht="18" customHeight="1">
      <c r="E483" s="36"/>
      <c r="F483" s="12"/>
    </row>
    <row r="484" spans="5:6" ht="18" customHeight="1">
      <c r="E484" s="36"/>
      <c r="F484" s="12"/>
    </row>
    <row r="485" spans="5:6" ht="18" customHeight="1">
      <c r="E485" s="36"/>
      <c r="F485" s="12"/>
    </row>
    <row r="486" spans="5:6" ht="18" customHeight="1">
      <c r="E486" s="36"/>
      <c r="F486" s="12"/>
    </row>
    <row r="487" spans="5:6" ht="18" customHeight="1">
      <c r="E487" s="36"/>
      <c r="F487" s="12"/>
    </row>
    <row r="488" spans="5:6" ht="18" customHeight="1">
      <c r="E488" s="36"/>
      <c r="F488" s="12"/>
    </row>
    <row r="489" spans="5:6" ht="18" customHeight="1">
      <c r="E489" s="36"/>
      <c r="F489" s="12"/>
    </row>
    <row r="490" spans="5:6" ht="18" customHeight="1">
      <c r="E490" s="36"/>
      <c r="F490" s="12"/>
    </row>
    <row r="491" spans="5:6" ht="18" customHeight="1">
      <c r="E491" s="36"/>
      <c r="F491" s="12"/>
    </row>
    <row r="492" spans="5:6" ht="18" customHeight="1">
      <c r="E492" s="36"/>
      <c r="F492" s="12"/>
    </row>
    <row r="493" spans="5:6" ht="18" customHeight="1">
      <c r="E493" s="36"/>
      <c r="F493" s="12"/>
    </row>
    <row r="494" spans="5:6" ht="18" customHeight="1">
      <c r="E494" s="36"/>
      <c r="F494" s="12"/>
    </row>
    <row r="495" spans="5:6" ht="18" customHeight="1">
      <c r="E495" s="36"/>
      <c r="F495" s="12"/>
    </row>
    <row r="496" spans="5:6" ht="18" customHeight="1">
      <c r="E496" s="36"/>
      <c r="F496" s="12"/>
    </row>
    <row r="497" spans="5:6" ht="18" customHeight="1">
      <c r="E497" s="36"/>
      <c r="F497" s="12"/>
    </row>
    <row r="498" spans="5:6" ht="18" customHeight="1">
      <c r="E498" s="36"/>
      <c r="F498" s="12"/>
    </row>
    <row r="499" spans="5:6" ht="18" customHeight="1">
      <c r="E499" s="36"/>
      <c r="F499" s="36"/>
    </row>
    <row r="500" spans="5:6" ht="18" customHeight="1">
      <c r="E500" s="36"/>
      <c r="F500" s="36"/>
    </row>
    <row r="501" spans="5:6" ht="18" customHeight="1">
      <c r="E501" s="36"/>
      <c r="F501" s="36"/>
    </row>
    <row r="502" spans="5:6" ht="18" customHeight="1">
      <c r="E502" s="36"/>
      <c r="F502" s="36"/>
    </row>
    <row r="503" spans="5:6" ht="18" customHeight="1">
      <c r="E503" s="36"/>
      <c r="F503" s="36"/>
    </row>
    <row r="504" spans="5:6" ht="18" customHeight="1">
      <c r="E504" s="36"/>
      <c r="F504" s="36"/>
    </row>
    <row r="505" spans="5:6" ht="18" customHeight="1">
      <c r="E505" s="36"/>
      <c r="F505" s="36"/>
    </row>
    <row r="506" spans="5:6" ht="18" customHeight="1">
      <c r="E506" s="36"/>
      <c r="F506" s="36"/>
    </row>
    <row r="507" spans="5:6" ht="18" customHeight="1">
      <c r="E507" s="36"/>
      <c r="F507" s="36"/>
    </row>
    <row r="508" spans="5:6" ht="18" customHeight="1">
      <c r="E508" s="36"/>
      <c r="F508" s="36"/>
    </row>
    <row r="509" spans="5:6" ht="18" customHeight="1">
      <c r="E509" s="36"/>
      <c r="F509" s="36"/>
    </row>
    <row r="510" spans="5:6" ht="18" customHeight="1">
      <c r="E510" s="36"/>
      <c r="F510" s="36"/>
    </row>
    <row r="511" spans="5:6" ht="18" customHeight="1">
      <c r="E511" s="36"/>
      <c r="F511" s="36"/>
    </row>
    <row r="512" spans="5:6" ht="18" customHeight="1">
      <c r="E512" s="36"/>
      <c r="F512" s="36"/>
    </row>
    <row r="513" spans="5:6" ht="18" customHeight="1">
      <c r="E513" s="36"/>
      <c r="F513" s="36"/>
    </row>
    <row r="514" spans="5:6" ht="18" customHeight="1">
      <c r="E514" s="36"/>
      <c r="F514" s="36"/>
    </row>
    <row r="515" spans="5:6" ht="18" customHeight="1">
      <c r="E515" s="36"/>
      <c r="F515" s="36"/>
    </row>
    <row r="516" spans="5:6" ht="18" customHeight="1">
      <c r="E516" s="36"/>
      <c r="F516" s="36"/>
    </row>
    <row r="517" spans="5:6" ht="18" customHeight="1">
      <c r="E517" s="36"/>
      <c r="F517" s="36"/>
    </row>
    <row r="518" spans="5:6" ht="18" customHeight="1">
      <c r="E518" s="36"/>
      <c r="F518" s="36"/>
    </row>
    <row r="519" spans="5:6" ht="18" customHeight="1">
      <c r="E519" s="36"/>
      <c r="F519" s="36"/>
    </row>
    <row r="520" spans="5:6" ht="18" customHeight="1">
      <c r="E520" s="36"/>
      <c r="F520" s="36"/>
    </row>
    <row r="521" spans="5:6" ht="18" customHeight="1">
      <c r="E521" s="36"/>
      <c r="F521" s="36"/>
    </row>
    <row r="522" spans="5:6" ht="18" customHeight="1">
      <c r="E522" s="36"/>
      <c r="F522" s="36"/>
    </row>
    <row r="523" spans="5:6" ht="18" customHeight="1">
      <c r="E523" s="36"/>
      <c r="F523" s="36"/>
    </row>
    <row r="524" spans="5:6" ht="18" customHeight="1">
      <c r="E524" s="36"/>
      <c r="F524" s="36"/>
    </row>
    <row r="525" spans="5:6" ht="18" customHeight="1">
      <c r="E525" s="36"/>
      <c r="F525" s="36"/>
    </row>
    <row r="526" spans="5:6" ht="18" customHeight="1">
      <c r="E526" s="36"/>
      <c r="F526" s="36"/>
    </row>
    <row r="527" spans="5:6" ht="18" customHeight="1">
      <c r="E527" s="36"/>
      <c r="F527" s="36"/>
    </row>
    <row r="528" spans="5:6" ht="18" customHeight="1">
      <c r="E528" s="36"/>
      <c r="F528" s="36"/>
    </row>
    <row r="529" spans="5:6" ht="18" customHeight="1">
      <c r="E529" s="36"/>
      <c r="F529" s="36"/>
    </row>
    <row r="530" spans="5:6" ht="18" customHeight="1">
      <c r="E530" s="36"/>
      <c r="F530" s="36"/>
    </row>
    <row r="531" spans="5:6" ht="18" customHeight="1">
      <c r="E531" s="36"/>
      <c r="F531" s="36"/>
    </row>
    <row r="532" spans="5:6" ht="18" customHeight="1">
      <c r="E532" s="36"/>
      <c r="F532" s="36"/>
    </row>
    <row r="533" spans="5:6" ht="18" customHeight="1">
      <c r="E533" s="36"/>
      <c r="F533" s="36"/>
    </row>
    <row r="534" spans="5:6" ht="18" customHeight="1">
      <c r="E534" s="36"/>
      <c r="F534" s="36"/>
    </row>
    <row r="535" spans="5:6" ht="18" customHeight="1">
      <c r="E535" s="36"/>
      <c r="F535" s="36"/>
    </row>
    <row r="536" spans="5:6" ht="18" customHeight="1">
      <c r="E536" s="36"/>
      <c r="F536" s="36"/>
    </row>
    <row r="537" spans="5:6" ht="18" customHeight="1">
      <c r="E537" s="36"/>
      <c r="F537" s="36"/>
    </row>
    <row r="538" spans="5:6" ht="18" customHeight="1">
      <c r="E538" s="36"/>
      <c r="F538" s="36"/>
    </row>
    <row r="539" spans="5:6" ht="18" customHeight="1">
      <c r="E539" s="36"/>
      <c r="F539" s="36"/>
    </row>
    <row r="540" spans="5:6" ht="18" customHeight="1">
      <c r="E540" s="36"/>
      <c r="F540" s="36"/>
    </row>
    <row r="541" spans="5:6" ht="18" customHeight="1">
      <c r="E541" s="36"/>
      <c r="F541" s="36"/>
    </row>
    <row r="542" spans="5:6" ht="18" customHeight="1">
      <c r="E542" s="36"/>
      <c r="F542" s="36"/>
    </row>
    <row r="543" spans="5:6" ht="18" customHeight="1">
      <c r="E543" s="36"/>
      <c r="F543" s="36"/>
    </row>
    <row r="544" spans="5:6" ht="18" customHeight="1">
      <c r="E544" s="36"/>
      <c r="F544" s="36"/>
    </row>
    <row r="545" spans="5:6" ht="18" customHeight="1">
      <c r="E545" s="36"/>
      <c r="F545" s="36"/>
    </row>
    <row r="546" spans="5:6" ht="18" customHeight="1">
      <c r="E546" s="36"/>
      <c r="F546" s="36"/>
    </row>
    <row r="547" spans="5:6" ht="18" customHeight="1">
      <c r="E547" s="36"/>
      <c r="F547" s="36"/>
    </row>
    <row r="548" spans="5:6" ht="18" customHeight="1">
      <c r="E548" s="36"/>
      <c r="F548" s="36"/>
    </row>
    <row r="549" spans="5:6" ht="18" customHeight="1">
      <c r="E549" s="36"/>
      <c r="F549" s="36"/>
    </row>
    <row r="550" spans="5:6" ht="18" customHeight="1">
      <c r="E550" s="36"/>
      <c r="F550" s="36"/>
    </row>
    <row r="551" spans="5:6" ht="18" customHeight="1">
      <c r="E551" s="36"/>
      <c r="F551" s="36"/>
    </row>
    <row r="552" spans="5:6" ht="18" customHeight="1">
      <c r="E552" s="36"/>
      <c r="F552" s="36"/>
    </row>
    <row r="553" spans="5:6" ht="18" customHeight="1">
      <c r="E553" s="36"/>
      <c r="F553" s="36"/>
    </row>
    <row r="554" spans="5:6" ht="18" customHeight="1">
      <c r="E554" s="36"/>
      <c r="F554" s="36"/>
    </row>
    <row r="555" spans="5:6" ht="18" customHeight="1">
      <c r="E555" s="36"/>
      <c r="F555" s="36"/>
    </row>
    <row r="556" spans="5:6" ht="18" customHeight="1">
      <c r="E556" s="36"/>
      <c r="F556" s="36"/>
    </row>
    <row r="557" spans="5:6" ht="18" customHeight="1">
      <c r="E557" s="36"/>
      <c r="F557" s="36"/>
    </row>
    <row r="558" spans="5:6" ht="18" customHeight="1">
      <c r="E558" s="36"/>
      <c r="F558" s="36"/>
    </row>
    <row r="559" spans="5:6" ht="18" customHeight="1">
      <c r="E559" s="36"/>
      <c r="F559" s="36"/>
    </row>
    <row r="560" spans="5:6" ht="18" customHeight="1">
      <c r="E560" s="36"/>
      <c r="F560" s="36"/>
    </row>
    <row r="561" spans="5:6" ht="18" customHeight="1">
      <c r="E561" s="36"/>
      <c r="F561" s="36"/>
    </row>
    <row r="562" spans="5:6" ht="18" customHeight="1">
      <c r="E562" s="36"/>
      <c r="F562" s="36"/>
    </row>
    <row r="563" spans="5:6" ht="18" customHeight="1">
      <c r="E563" s="36"/>
      <c r="F563" s="36"/>
    </row>
    <row r="564" spans="5:6" ht="18" customHeight="1">
      <c r="E564" s="36"/>
      <c r="F564" s="36"/>
    </row>
    <row r="565" spans="5:6" ht="18" customHeight="1">
      <c r="E565" s="36"/>
      <c r="F565" s="36"/>
    </row>
    <row r="566" spans="5:6" ht="18" customHeight="1">
      <c r="E566" s="36"/>
      <c r="F566" s="36"/>
    </row>
    <row r="567" spans="5:6" ht="18" customHeight="1">
      <c r="E567" s="36"/>
      <c r="F567" s="36"/>
    </row>
    <row r="568" spans="5:6" ht="18" customHeight="1">
      <c r="E568" s="36"/>
      <c r="F568" s="36"/>
    </row>
    <row r="569" spans="5:6" ht="18" customHeight="1">
      <c r="E569" s="36"/>
      <c r="F569" s="36"/>
    </row>
    <row r="570" spans="5:6" ht="18" customHeight="1">
      <c r="E570" s="36"/>
      <c r="F570" s="36"/>
    </row>
    <row r="571" spans="5:6" ht="18" customHeight="1">
      <c r="E571" s="36"/>
      <c r="F571" s="36"/>
    </row>
    <row r="572" spans="5:6" ht="18" customHeight="1">
      <c r="E572" s="36"/>
      <c r="F572" s="36"/>
    </row>
    <row r="573" spans="5:6" ht="18" customHeight="1">
      <c r="E573" s="36"/>
      <c r="F573" s="36"/>
    </row>
    <row r="574" spans="5:6" ht="18" customHeight="1">
      <c r="E574" s="36"/>
      <c r="F574" s="36"/>
    </row>
    <row r="575" spans="5:6" ht="18" customHeight="1">
      <c r="E575" s="36"/>
      <c r="F575" s="36"/>
    </row>
    <row r="576" spans="5:6" ht="18" customHeight="1">
      <c r="E576" s="36"/>
      <c r="F576" s="36"/>
    </row>
    <row r="577" spans="5:6" ht="18" customHeight="1">
      <c r="E577" s="36"/>
      <c r="F577" s="36"/>
    </row>
    <row r="578" spans="5:6" ht="18" customHeight="1">
      <c r="E578" s="36"/>
      <c r="F578" s="36"/>
    </row>
    <row r="579" spans="5:6" ht="18" customHeight="1">
      <c r="E579" s="36"/>
      <c r="F579" s="36"/>
    </row>
    <row r="580" spans="5:6" ht="18" customHeight="1">
      <c r="E580" s="36"/>
      <c r="F580" s="36"/>
    </row>
    <row r="581" spans="5:6" ht="18" customHeight="1">
      <c r="E581" s="36"/>
      <c r="F581" s="36"/>
    </row>
    <row r="582" spans="5:6" ht="18" customHeight="1">
      <c r="E582" s="36"/>
      <c r="F582" s="36"/>
    </row>
    <row r="583" spans="5:6" ht="18" customHeight="1">
      <c r="E583" s="36"/>
      <c r="F583" s="36"/>
    </row>
    <row r="584" spans="5:6" ht="18" customHeight="1">
      <c r="E584" s="36"/>
      <c r="F584" s="36"/>
    </row>
    <row r="585" spans="5:6" ht="18" customHeight="1">
      <c r="E585" s="36"/>
      <c r="F585" s="36"/>
    </row>
    <row r="586" spans="5:6" ht="18" customHeight="1">
      <c r="E586" s="36"/>
      <c r="F586" s="36"/>
    </row>
    <row r="587" spans="5:6" ht="18" customHeight="1">
      <c r="E587" s="36"/>
      <c r="F587" s="36"/>
    </row>
    <row r="588" spans="5:6" ht="18" customHeight="1">
      <c r="E588" s="36"/>
      <c r="F588" s="36"/>
    </row>
    <row r="589" spans="5:6" ht="18" customHeight="1">
      <c r="E589" s="36"/>
      <c r="F589" s="36"/>
    </row>
    <row r="590" spans="5:6" ht="18" customHeight="1">
      <c r="E590" s="36"/>
      <c r="F590" s="36"/>
    </row>
    <row r="591" spans="5:6" ht="18" customHeight="1">
      <c r="E591" s="36"/>
      <c r="F591" s="36"/>
    </row>
    <row r="592" spans="5:6" ht="18" customHeight="1">
      <c r="E592" s="36"/>
      <c r="F592" s="36"/>
    </row>
    <row r="593" spans="5:6" ht="18" customHeight="1">
      <c r="E593" s="36"/>
      <c r="F593" s="36"/>
    </row>
    <row r="594" spans="5:6" ht="18" customHeight="1">
      <c r="E594" s="36"/>
      <c r="F594" s="36"/>
    </row>
    <row r="595" spans="5:6" ht="18" customHeight="1">
      <c r="E595" s="36"/>
      <c r="F595" s="36"/>
    </row>
    <row r="596" spans="5:6" ht="18" customHeight="1">
      <c r="E596" s="36"/>
      <c r="F596" s="36"/>
    </row>
    <row r="597" spans="5:6" ht="18" customHeight="1">
      <c r="E597" s="36"/>
      <c r="F597" s="36"/>
    </row>
    <row r="598" spans="5:6" ht="18" customHeight="1">
      <c r="E598" s="36"/>
      <c r="F598" s="36"/>
    </row>
    <row r="599" spans="5:6" ht="18" customHeight="1">
      <c r="E599" s="36"/>
      <c r="F599" s="36"/>
    </row>
    <row r="600" spans="5:6" ht="18" customHeight="1">
      <c r="E600" s="36"/>
      <c r="F600" s="36"/>
    </row>
    <row r="601" spans="5:6" ht="18" customHeight="1">
      <c r="E601" s="36"/>
      <c r="F601" s="36"/>
    </row>
    <row r="602" spans="5:6" ht="18" customHeight="1">
      <c r="E602" s="36"/>
      <c r="F602" s="36"/>
    </row>
    <row r="603" spans="5:6" ht="18" customHeight="1">
      <c r="E603" s="36"/>
      <c r="F603" s="36"/>
    </row>
    <row r="604" spans="5:6" ht="18" customHeight="1">
      <c r="E604" s="36"/>
      <c r="F604" s="36"/>
    </row>
    <row r="605" spans="5:6" ht="18" customHeight="1">
      <c r="E605" s="36"/>
      <c r="F605" s="36"/>
    </row>
    <row r="606" spans="5:6" ht="18" customHeight="1">
      <c r="E606" s="36"/>
      <c r="F606" s="36"/>
    </row>
    <row r="607" spans="5:6" ht="18" customHeight="1">
      <c r="E607" s="36"/>
      <c r="F607" s="36"/>
    </row>
    <row r="608" spans="5:6" ht="18" customHeight="1">
      <c r="E608" s="36"/>
      <c r="F608" s="36"/>
    </row>
    <row r="609" spans="5:6" ht="18" customHeight="1">
      <c r="E609" s="36"/>
      <c r="F609" s="36"/>
    </row>
    <row r="610" spans="5:6" ht="18" customHeight="1">
      <c r="E610" s="36"/>
      <c r="F610" s="36"/>
    </row>
    <row r="611" spans="5:6" ht="18" customHeight="1">
      <c r="E611" s="36"/>
      <c r="F611" s="36"/>
    </row>
    <row r="612" spans="5:6" ht="18" customHeight="1">
      <c r="E612" s="36"/>
      <c r="F612" s="36"/>
    </row>
    <row r="613" spans="5:6" ht="18" customHeight="1">
      <c r="E613" s="36"/>
      <c r="F613" s="36"/>
    </row>
    <row r="614" spans="5:6" ht="18" customHeight="1">
      <c r="E614" s="36"/>
      <c r="F614" s="36"/>
    </row>
    <row r="615" spans="5:6" ht="18" customHeight="1">
      <c r="E615" s="36"/>
      <c r="F615" s="36"/>
    </row>
    <row r="616" spans="5:6" ht="18" customHeight="1">
      <c r="E616" s="36"/>
      <c r="F616" s="36"/>
    </row>
    <row r="617" spans="5:6" ht="18" customHeight="1">
      <c r="E617" s="36"/>
      <c r="F617" s="36"/>
    </row>
    <row r="618" spans="5:6" ht="18" customHeight="1">
      <c r="E618" s="36"/>
      <c r="F618" s="36"/>
    </row>
    <row r="619" spans="5:6" ht="18" customHeight="1">
      <c r="E619" s="36"/>
      <c r="F619" s="36"/>
    </row>
    <row r="620" spans="5:6" ht="18" customHeight="1">
      <c r="E620" s="36"/>
      <c r="F620" s="36"/>
    </row>
    <row r="621" spans="5:6" ht="18" customHeight="1">
      <c r="E621" s="36"/>
      <c r="F621" s="36"/>
    </row>
    <row r="622" spans="5:6" ht="18" customHeight="1">
      <c r="E622" s="36"/>
      <c r="F622" s="36"/>
    </row>
    <row r="623" spans="5:6" ht="18" customHeight="1">
      <c r="E623" s="36"/>
      <c r="F623" s="36"/>
    </row>
    <row r="624" spans="5:6" ht="18" customHeight="1">
      <c r="E624" s="36"/>
      <c r="F624" s="36"/>
    </row>
    <row r="625" spans="5:6" ht="18" customHeight="1">
      <c r="E625" s="36"/>
      <c r="F625" s="36"/>
    </row>
    <row r="626" spans="5:6" ht="18" customHeight="1">
      <c r="E626" s="36"/>
      <c r="F626" s="36"/>
    </row>
    <row r="627" spans="5:6" ht="18" customHeight="1">
      <c r="E627" s="36"/>
      <c r="F627" s="36"/>
    </row>
    <row r="628" spans="5:6" ht="18" customHeight="1">
      <c r="E628" s="36"/>
      <c r="F628" s="36"/>
    </row>
    <row r="629" spans="5:6" ht="18" customHeight="1">
      <c r="E629" s="36"/>
      <c r="F629" s="36"/>
    </row>
    <row r="630" spans="5:6" ht="18" customHeight="1">
      <c r="E630" s="36"/>
      <c r="F630" s="36"/>
    </row>
    <row r="631" spans="5:6" ht="18" customHeight="1">
      <c r="E631" s="36"/>
      <c r="F631" s="36"/>
    </row>
    <row r="632" spans="5:6" ht="18" customHeight="1">
      <c r="E632" s="36"/>
      <c r="F632" s="36"/>
    </row>
    <row r="633" spans="5:6" ht="18" customHeight="1">
      <c r="E633" s="36"/>
      <c r="F633" s="36"/>
    </row>
    <row r="634" spans="5:6" ht="18" customHeight="1">
      <c r="E634" s="36"/>
      <c r="F634" s="36"/>
    </row>
    <row r="635" spans="5:6" ht="18" customHeight="1">
      <c r="E635" s="36"/>
      <c r="F635" s="36"/>
    </row>
    <row r="636" spans="5:6" ht="18" customHeight="1">
      <c r="E636" s="36"/>
      <c r="F636" s="36"/>
    </row>
    <row r="637" spans="5:6" ht="18" customHeight="1">
      <c r="E637" s="36"/>
      <c r="F637" s="36"/>
    </row>
    <row r="638" spans="5:6" ht="18" customHeight="1">
      <c r="E638" s="36"/>
      <c r="F638" s="36"/>
    </row>
    <row r="639" spans="5:6" ht="18" customHeight="1">
      <c r="E639" s="36"/>
      <c r="F639" s="36"/>
    </row>
    <row r="640" spans="5:6" ht="18" customHeight="1">
      <c r="E640" s="36"/>
      <c r="F640" s="36"/>
    </row>
    <row r="641" spans="5:6" ht="18" customHeight="1">
      <c r="E641" s="36"/>
      <c r="F641" s="36"/>
    </row>
    <row r="642" spans="5:6" ht="18" customHeight="1">
      <c r="E642" s="36"/>
      <c r="F642" s="36"/>
    </row>
    <row r="643" spans="5:6" ht="18" customHeight="1">
      <c r="E643" s="36"/>
      <c r="F643" s="36"/>
    </row>
    <row r="644" spans="5:6" ht="18" customHeight="1">
      <c r="E644" s="36"/>
      <c r="F644" s="36"/>
    </row>
    <row r="645" spans="5:6" ht="18" customHeight="1">
      <c r="E645" s="36"/>
      <c r="F645" s="36"/>
    </row>
    <row r="646" spans="5:6" ht="18" customHeight="1">
      <c r="E646" s="36"/>
      <c r="F646" s="36"/>
    </row>
    <row r="647" spans="5:6" ht="18" customHeight="1">
      <c r="E647" s="36"/>
      <c r="F647" s="36"/>
    </row>
    <row r="648" spans="5:6" ht="18" customHeight="1">
      <c r="E648" s="36"/>
      <c r="F648" s="36"/>
    </row>
    <row r="649" spans="5:6" ht="18" customHeight="1">
      <c r="E649" s="36"/>
      <c r="F649" s="36"/>
    </row>
    <row r="650" spans="5:6" ht="18" customHeight="1">
      <c r="E650" s="36"/>
      <c r="F650" s="36"/>
    </row>
    <row r="651" spans="5:6" ht="18" customHeight="1">
      <c r="E651" s="36"/>
      <c r="F651" s="36"/>
    </row>
    <row r="652" spans="5:6" ht="18" customHeight="1">
      <c r="E652" s="36"/>
      <c r="F652" s="36"/>
    </row>
    <row r="653" spans="5:6" ht="18" customHeight="1">
      <c r="E653" s="36"/>
      <c r="F653" s="36"/>
    </row>
    <row r="654" spans="5:6" ht="18" customHeight="1">
      <c r="E654" s="36"/>
      <c r="F654" s="36"/>
    </row>
    <row r="655" spans="5:6" ht="18" customHeight="1">
      <c r="E655" s="36"/>
      <c r="F655" s="36"/>
    </row>
    <row r="656" spans="5:6" ht="18" customHeight="1">
      <c r="E656" s="36"/>
      <c r="F656" s="36"/>
    </row>
    <row r="657" spans="5:6" ht="18" customHeight="1">
      <c r="E657" s="36"/>
      <c r="F657" s="36"/>
    </row>
    <row r="658" spans="5:6" ht="18" customHeight="1">
      <c r="E658" s="36"/>
      <c r="F658" s="36"/>
    </row>
    <row r="659" spans="5:6" ht="18" customHeight="1">
      <c r="E659" s="36"/>
      <c r="F659" s="36"/>
    </row>
    <row r="660" spans="5:6" ht="18" customHeight="1">
      <c r="E660" s="36"/>
      <c r="F660" s="36"/>
    </row>
    <row r="661" spans="5:6" ht="18" customHeight="1">
      <c r="E661" s="36"/>
      <c r="F661" s="36"/>
    </row>
    <row r="662" spans="5:6" ht="18" customHeight="1">
      <c r="E662" s="36"/>
      <c r="F662" s="36"/>
    </row>
    <row r="663" spans="5:6" ht="18" customHeight="1">
      <c r="E663" s="36"/>
      <c r="F663" s="36"/>
    </row>
    <row r="664" spans="5:6" ht="18" customHeight="1">
      <c r="E664" s="36"/>
      <c r="F664" s="36"/>
    </row>
    <row r="665" spans="5:6" ht="18" customHeight="1">
      <c r="E665" s="36"/>
      <c r="F665" s="36"/>
    </row>
    <row r="666" spans="5:6" ht="18" customHeight="1">
      <c r="E666" s="36"/>
      <c r="F666" s="36"/>
    </row>
    <row r="667" spans="5:6" ht="18" customHeight="1">
      <c r="E667" s="36"/>
      <c r="F667" s="36"/>
    </row>
    <row r="668" spans="5:6" ht="18" customHeight="1">
      <c r="E668" s="36"/>
      <c r="F668" s="36"/>
    </row>
    <row r="669" spans="5:6" ht="18" customHeight="1">
      <c r="E669" s="36"/>
      <c r="F669" s="36"/>
    </row>
    <row r="670" spans="5:6" ht="18" customHeight="1">
      <c r="E670" s="36"/>
      <c r="F670" s="36"/>
    </row>
    <row r="671" spans="5:6" ht="18" customHeight="1">
      <c r="E671" s="36"/>
      <c r="F671" s="36"/>
    </row>
    <row r="672" spans="5:6" ht="18" customHeight="1">
      <c r="E672" s="36"/>
      <c r="F672" s="36"/>
    </row>
    <row r="673" spans="5:6" ht="18" customHeight="1">
      <c r="E673" s="36"/>
      <c r="F673" s="36"/>
    </row>
    <row r="674" spans="5:6" ht="18" customHeight="1">
      <c r="E674" s="36"/>
      <c r="F674" s="36"/>
    </row>
    <row r="675" spans="5:6" ht="18" customHeight="1">
      <c r="E675" s="36"/>
      <c r="F675" s="36"/>
    </row>
    <row r="676" spans="5:6" ht="18" customHeight="1">
      <c r="E676" s="36"/>
      <c r="F676" s="36"/>
    </row>
    <row r="677" spans="5:6" ht="18" customHeight="1">
      <c r="E677" s="36"/>
      <c r="F677" s="36"/>
    </row>
    <row r="678" spans="5:6" ht="18" customHeight="1">
      <c r="E678" s="36"/>
      <c r="F678" s="36"/>
    </row>
    <row r="679" spans="5:6" ht="18" customHeight="1">
      <c r="E679" s="36"/>
      <c r="F679" s="36"/>
    </row>
    <row r="680" spans="5:6" ht="18" customHeight="1">
      <c r="E680" s="36"/>
      <c r="F680" s="36"/>
    </row>
    <row r="681" spans="5:6" ht="18" customHeight="1">
      <c r="E681" s="36"/>
      <c r="F681" s="36"/>
    </row>
    <row r="682" spans="5:6" ht="18" customHeight="1">
      <c r="E682" s="36"/>
      <c r="F682" s="36"/>
    </row>
    <row r="683" spans="5:6" ht="18" customHeight="1">
      <c r="E683" s="36"/>
      <c r="F683" s="36"/>
    </row>
    <row r="684" spans="5:6" ht="18" customHeight="1">
      <c r="E684" s="36"/>
      <c r="F684" s="36"/>
    </row>
    <row r="685" spans="5:6" ht="18" customHeight="1">
      <c r="E685" s="36"/>
      <c r="F685" s="36"/>
    </row>
    <row r="686" spans="5:6" ht="18" customHeight="1">
      <c r="E686" s="36"/>
      <c r="F686" s="36"/>
    </row>
    <row r="687" spans="5:6" ht="18" customHeight="1">
      <c r="E687" s="36"/>
      <c r="F687" s="36"/>
    </row>
    <row r="688" spans="5:6" ht="18" customHeight="1">
      <c r="E688" s="36"/>
      <c r="F688" s="36"/>
    </row>
    <row r="689" spans="5:6" ht="18" customHeight="1">
      <c r="E689" s="36"/>
      <c r="F689" s="36"/>
    </row>
    <row r="690" spans="5:6" ht="18" customHeight="1">
      <c r="E690" s="36"/>
      <c r="F690" s="36"/>
    </row>
    <row r="691" spans="5:6" ht="18" customHeight="1">
      <c r="E691" s="36"/>
      <c r="F691" s="36"/>
    </row>
    <row r="692" spans="5:6" ht="18" customHeight="1">
      <c r="E692" s="36"/>
      <c r="F692" s="36"/>
    </row>
    <row r="693" spans="5:6" ht="18" customHeight="1">
      <c r="E693" s="36"/>
      <c r="F693" s="36"/>
    </row>
    <row r="694" spans="5:6" ht="18" customHeight="1">
      <c r="E694" s="36"/>
      <c r="F694" s="36"/>
    </row>
    <row r="695" spans="5:6" ht="18" customHeight="1">
      <c r="E695" s="36"/>
      <c r="F695" s="36"/>
    </row>
    <row r="696" spans="5:6" ht="18" customHeight="1">
      <c r="E696" s="36"/>
      <c r="F696" s="36"/>
    </row>
    <row r="697" spans="5:6" ht="18" customHeight="1">
      <c r="E697" s="36"/>
      <c r="F697" s="36"/>
    </row>
    <row r="698" spans="5:6" ht="18" customHeight="1">
      <c r="E698" s="36"/>
      <c r="F698" s="36"/>
    </row>
    <row r="699" spans="5:6" ht="18" customHeight="1">
      <c r="E699" s="36"/>
      <c r="F699" s="36"/>
    </row>
    <row r="700" spans="5:6" ht="18" customHeight="1">
      <c r="E700" s="36"/>
      <c r="F700" s="36"/>
    </row>
    <row r="701" spans="5:6" ht="18" customHeight="1">
      <c r="E701" s="36"/>
      <c r="F701" s="36"/>
    </row>
    <row r="702" spans="5:6" ht="18" customHeight="1">
      <c r="E702" s="36"/>
      <c r="F702" s="36"/>
    </row>
    <row r="703" spans="5:6" ht="18" customHeight="1">
      <c r="E703" s="36"/>
      <c r="F703" s="36"/>
    </row>
    <row r="704" spans="5:6" ht="18" customHeight="1">
      <c r="E704" s="36"/>
      <c r="F704" s="36"/>
    </row>
    <row r="705" spans="5:6" ht="18" customHeight="1">
      <c r="E705" s="36"/>
      <c r="F705" s="36"/>
    </row>
    <row r="706" spans="5:6" ht="18" customHeight="1">
      <c r="E706" s="36"/>
      <c r="F706" s="36"/>
    </row>
    <row r="707" spans="5:6" ht="18" customHeight="1">
      <c r="E707" s="36"/>
      <c r="F707" s="36"/>
    </row>
    <row r="708" spans="5:6" ht="18" customHeight="1">
      <c r="E708" s="36"/>
      <c r="F708" s="36"/>
    </row>
    <row r="709" spans="5:6" ht="18" customHeight="1">
      <c r="E709" s="36"/>
      <c r="F709" s="36"/>
    </row>
    <row r="710" spans="5:6" ht="18" customHeight="1">
      <c r="E710" s="36"/>
      <c r="F710" s="36"/>
    </row>
    <row r="711" spans="5:6" ht="18" customHeight="1">
      <c r="E711" s="36"/>
      <c r="F711" s="36"/>
    </row>
    <row r="712" spans="5:6" ht="18" customHeight="1">
      <c r="E712" s="36"/>
      <c r="F712" s="36"/>
    </row>
    <row r="713" spans="5:6" ht="18" customHeight="1">
      <c r="E713" s="36"/>
      <c r="F713" s="36"/>
    </row>
    <row r="714" spans="5:6" ht="18" customHeight="1">
      <c r="E714" s="36"/>
      <c r="F714" s="36"/>
    </row>
    <row r="715" spans="5:6" ht="18" customHeight="1">
      <c r="E715" s="36"/>
      <c r="F715" s="36"/>
    </row>
    <row r="716" spans="5:6" ht="18" customHeight="1">
      <c r="E716" s="36"/>
      <c r="F716" s="36"/>
    </row>
    <row r="717" spans="5:6" ht="18" customHeight="1">
      <c r="E717" s="36"/>
      <c r="F717" s="36"/>
    </row>
    <row r="718" spans="5:6" ht="18" customHeight="1">
      <c r="E718" s="36"/>
      <c r="F718" s="36"/>
    </row>
    <row r="719" spans="5:6" ht="18" customHeight="1">
      <c r="E719" s="36"/>
      <c r="F719" s="36"/>
    </row>
    <row r="720" spans="5:6" ht="18" customHeight="1">
      <c r="E720" s="36"/>
      <c r="F720" s="36"/>
    </row>
    <row r="721" spans="5:6" ht="18" customHeight="1">
      <c r="E721" s="36"/>
      <c r="F721" s="36"/>
    </row>
    <row r="722" spans="5:6" ht="18" customHeight="1">
      <c r="E722" s="36"/>
      <c r="F722" s="36"/>
    </row>
    <row r="723" spans="5:6" ht="18" customHeight="1">
      <c r="E723" s="36"/>
      <c r="F723" s="36"/>
    </row>
    <row r="724" spans="5:6" ht="18" customHeight="1">
      <c r="E724" s="36"/>
      <c r="F724" s="36"/>
    </row>
    <row r="725" spans="5:6" ht="18" customHeight="1">
      <c r="E725" s="36"/>
      <c r="F725" s="36"/>
    </row>
    <row r="726" spans="5:6" ht="18" customHeight="1">
      <c r="E726" s="36"/>
      <c r="F726" s="36"/>
    </row>
    <row r="727" spans="5:6" ht="18" customHeight="1">
      <c r="E727" s="36"/>
      <c r="F727" s="36"/>
    </row>
    <row r="728" spans="5:6" ht="18" customHeight="1">
      <c r="E728" s="36"/>
      <c r="F728" s="36"/>
    </row>
    <row r="729" spans="5:6" ht="18" customHeight="1">
      <c r="E729" s="36"/>
      <c r="F729" s="36"/>
    </row>
    <row r="730" spans="5:6" ht="18" customHeight="1">
      <c r="E730" s="36"/>
      <c r="F730" s="36"/>
    </row>
    <row r="731" spans="5:6" ht="18" customHeight="1">
      <c r="E731" s="36"/>
      <c r="F731" s="36"/>
    </row>
    <row r="732" spans="5:6" ht="18" customHeight="1">
      <c r="E732" s="36"/>
      <c r="F732" s="36"/>
    </row>
    <row r="733" spans="5:6" ht="18" customHeight="1">
      <c r="E733" s="36"/>
      <c r="F733" s="36"/>
    </row>
    <row r="734" spans="5:6" ht="18" customHeight="1">
      <c r="E734" s="36"/>
      <c r="F734" s="36"/>
    </row>
    <row r="735" spans="5:6" ht="18" customHeight="1">
      <c r="E735" s="36"/>
      <c r="F735" s="36"/>
    </row>
    <row r="736" spans="5:6" ht="18" customHeight="1">
      <c r="E736" s="36"/>
      <c r="F736" s="36"/>
    </row>
    <row r="737" spans="5:6" ht="18" customHeight="1">
      <c r="E737" s="36"/>
      <c r="F737" s="36"/>
    </row>
    <row r="738" spans="5:6" ht="18" customHeight="1">
      <c r="E738" s="36"/>
      <c r="F738" s="36"/>
    </row>
    <row r="739" spans="5:6" ht="18" customHeight="1">
      <c r="E739" s="36"/>
      <c r="F739" s="36"/>
    </row>
    <row r="740" spans="5:6" ht="18" customHeight="1">
      <c r="E740" s="36"/>
      <c r="F740" s="36"/>
    </row>
    <row r="741" spans="5:6" ht="18" customHeight="1">
      <c r="E741" s="36"/>
      <c r="F741" s="36"/>
    </row>
    <row r="742" spans="5:6" ht="18" customHeight="1">
      <c r="E742" s="36"/>
      <c r="F742" s="36"/>
    </row>
    <row r="743" spans="5:6" ht="18" customHeight="1">
      <c r="E743" s="36"/>
      <c r="F743" s="36"/>
    </row>
    <row r="744" spans="5:6" ht="18" customHeight="1">
      <c r="E744" s="36"/>
      <c r="F744" s="36"/>
    </row>
    <row r="745" spans="5:6" ht="18" customHeight="1">
      <c r="E745" s="36"/>
      <c r="F745" s="36"/>
    </row>
    <row r="746" spans="5:6" ht="18" customHeight="1">
      <c r="E746" s="36"/>
      <c r="F746" s="36"/>
    </row>
    <row r="747" spans="5:6" ht="18" customHeight="1">
      <c r="E747" s="36"/>
      <c r="F747" s="36"/>
    </row>
    <row r="748" spans="5:6" ht="18" customHeight="1">
      <c r="E748" s="36"/>
      <c r="F748" s="36"/>
    </row>
    <row r="749" spans="5:6" ht="18" customHeight="1">
      <c r="E749" s="36"/>
      <c r="F749" s="36"/>
    </row>
    <row r="750" spans="5:6" ht="18" customHeight="1">
      <c r="E750" s="36"/>
      <c r="F750" s="36"/>
    </row>
    <row r="751" spans="5:6" ht="18" customHeight="1">
      <c r="E751" s="36"/>
      <c r="F751" s="36"/>
    </row>
    <row r="752" spans="5:6" ht="18" customHeight="1">
      <c r="E752" s="36"/>
      <c r="F752" s="36"/>
    </row>
    <row r="753" spans="5:6" ht="18" customHeight="1">
      <c r="E753" s="36"/>
      <c r="F753" s="36"/>
    </row>
    <row r="754" spans="5:6" ht="18" customHeight="1">
      <c r="E754" s="36"/>
      <c r="F754" s="36"/>
    </row>
    <row r="755" spans="5:6" ht="18" customHeight="1">
      <c r="E755" s="36"/>
      <c r="F755" s="36"/>
    </row>
    <row r="756" spans="5:6" ht="18" customHeight="1">
      <c r="E756" s="36"/>
      <c r="F756" s="36"/>
    </row>
    <row r="757" spans="5:6" ht="18" customHeight="1">
      <c r="E757" s="36"/>
      <c r="F757" s="36"/>
    </row>
    <row r="758" spans="5:6" ht="18" customHeight="1">
      <c r="E758" s="36"/>
      <c r="F758" s="36"/>
    </row>
    <row r="759" spans="5:6" ht="18" customHeight="1">
      <c r="E759" s="36"/>
      <c r="F759" s="36"/>
    </row>
    <row r="760" spans="5:6" ht="18" customHeight="1">
      <c r="E760" s="36"/>
      <c r="F760" s="36"/>
    </row>
    <row r="761" spans="5:6" ht="18" customHeight="1">
      <c r="E761" s="36"/>
      <c r="F761" s="36"/>
    </row>
    <row r="762" spans="5:6" ht="18" customHeight="1">
      <c r="E762" s="36"/>
      <c r="F762" s="36"/>
    </row>
    <row r="763" spans="5:6" ht="18" customHeight="1">
      <c r="E763" s="36"/>
      <c r="F763" s="36"/>
    </row>
    <row r="764" spans="5:6" ht="18" customHeight="1">
      <c r="E764" s="36"/>
      <c r="F764" s="36"/>
    </row>
    <row r="765" spans="5:6" ht="18" customHeight="1">
      <c r="E765" s="36"/>
      <c r="F765" s="36"/>
    </row>
    <row r="766" spans="5:6" ht="18" customHeight="1">
      <c r="E766" s="36"/>
      <c r="F766" s="36"/>
    </row>
    <row r="767" spans="5:6" ht="18" customHeight="1">
      <c r="E767" s="36"/>
      <c r="F767" s="36"/>
    </row>
    <row r="768" spans="5:6" ht="18" customHeight="1">
      <c r="E768" s="36"/>
      <c r="F768" s="36"/>
    </row>
    <row r="769" spans="5:6" ht="18" customHeight="1">
      <c r="E769" s="36"/>
      <c r="F769" s="36"/>
    </row>
    <row r="770" spans="5:6" ht="18" customHeight="1">
      <c r="E770" s="36"/>
      <c r="F770" s="36"/>
    </row>
    <row r="771" spans="5:6" ht="18" customHeight="1">
      <c r="E771" s="36"/>
      <c r="F771" s="36"/>
    </row>
    <row r="772" spans="5:6" ht="18" customHeight="1">
      <c r="E772" s="36"/>
      <c r="F772" s="36"/>
    </row>
    <row r="773" spans="5:6" ht="18" customHeight="1">
      <c r="E773" s="36"/>
      <c r="F773" s="36"/>
    </row>
    <row r="774" spans="5:6" ht="18" customHeight="1">
      <c r="E774" s="36"/>
      <c r="F774" s="36"/>
    </row>
    <row r="775" spans="5:6" ht="18" customHeight="1">
      <c r="E775" s="36"/>
      <c r="F775" s="36"/>
    </row>
    <row r="776" spans="5:6" ht="18" customHeight="1">
      <c r="E776" s="36"/>
      <c r="F776" s="36"/>
    </row>
    <row r="777" spans="5:6" ht="18" customHeight="1">
      <c r="E777" s="36"/>
      <c r="F777" s="36"/>
    </row>
    <row r="778" spans="5:6" ht="18" customHeight="1">
      <c r="E778" s="36"/>
      <c r="F778" s="36"/>
    </row>
    <row r="779" spans="5:6" ht="18" customHeight="1">
      <c r="E779" s="36"/>
      <c r="F779" s="36"/>
    </row>
    <row r="780" spans="5:6" ht="18" customHeight="1">
      <c r="E780" s="36"/>
      <c r="F780" s="36"/>
    </row>
    <row r="781" spans="5:6" ht="18" customHeight="1">
      <c r="E781" s="36"/>
      <c r="F781" s="36"/>
    </row>
    <row r="782" spans="5:6" ht="18" customHeight="1">
      <c r="E782" s="36"/>
      <c r="F782" s="36"/>
    </row>
    <row r="783" spans="5:6" ht="18" customHeight="1">
      <c r="E783" s="36"/>
      <c r="F783" s="36"/>
    </row>
    <row r="784" spans="5:6" ht="18" customHeight="1">
      <c r="E784" s="36"/>
      <c r="F784" s="36"/>
    </row>
    <row r="785" spans="5:6" ht="18" customHeight="1">
      <c r="E785" s="36"/>
      <c r="F785" s="36"/>
    </row>
    <row r="786" spans="5:6" ht="18" customHeight="1">
      <c r="E786" s="36"/>
      <c r="F786" s="36"/>
    </row>
    <row r="787" spans="5:6" ht="18" customHeight="1">
      <c r="E787" s="36"/>
      <c r="F787" s="36"/>
    </row>
    <row r="788" spans="5:6" ht="18" customHeight="1">
      <c r="E788" s="36"/>
      <c r="F788" s="36"/>
    </row>
    <row r="789" spans="5:6" ht="18" customHeight="1">
      <c r="E789" s="36"/>
      <c r="F789" s="36"/>
    </row>
    <row r="790" spans="5:6" ht="18" customHeight="1">
      <c r="E790" s="36"/>
      <c r="F790" s="36"/>
    </row>
    <row r="791" spans="5:6" ht="18" customHeight="1">
      <c r="E791" s="36"/>
      <c r="F791" s="36"/>
    </row>
    <row r="792" spans="5:6" ht="18" customHeight="1">
      <c r="E792" s="36"/>
      <c r="F792" s="36"/>
    </row>
    <row r="793" spans="5:6" ht="18" customHeight="1">
      <c r="E793" s="36"/>
      <c r="F793" s="36"/>
    </row>
    <row r="794" spans="5:6" ht="18" customHeight="1">
      <c r="E794" s="36"/>
      <c r="F794" s="36"/>
    </row>
    <row r="795" spans="5:6" ht="18" customHeight="1">
      <c r="E795" s="36"/>
      <c r="F795" s="36"/>
    </row>
    <row r="796" spans="5:6" ht="18" customHeight="1">
      <c r="E796" s="36"/>
      <c r="F796" s="36"/>
    </row>
    <row r="797" spans="5:6" ht="18" customHeight="1">
      <c r="E797" s="36"/>
      <c r="F797" s="36"/>
    </row>
    <row r="798" spans="5:6" ht="18" customHeight="1">
      <c r="E798" s="36"/>
      <c r="F798" s="36"/>
    </row>
    <row r="799" spans="5:6" ht="18" customHeight="1">
      <c r="E799" s="36"/>
      <c r="F799" s="36"/>
    </row>
    <row r="800" spans="5:6" ht="18" customHeight="1">
      <c r="E800" s="36"/>
      <c r="F800" s="36"/>
    </row>
    <row r="801" spans="5:6" ht="18" customHeight="1">
      <c r="E801" s="36"/>
      <c r="F801" s="36"/>
    </row>
    <row r="802" spans="5:6" ht="18" customHeight="1">
      <c r="E802" s="36"/>
      <c r="F802" s="36"/>
    </row>
    <row r="803" spans="5:6" ht="18" customHeight="1">
      <c r="E803" s="36"/>
      <c r="F803" s="36"/>
    </row>
    <row r="804" spans="5:6" ht="18" customHeight="1">
      <c r="E804" s="36"/>
      <c r="F804" s="36"/>
    </row>
    <row r="805" spans="5:6" ht="18" customHeight="1">
      <c r="E805" s="36"/>
      <c r="F805" s="36"/>
    </row>
    <row r="806" spans="5:6" ht="18" customHeight="1">
      <c r="E806" s="36"/>
      <c r="F806" s="36"/>
    </row>
    <row r="807" spans="5:6" ht="18" customHeight="1">
      <c r="E807" s="36"/>
      <c r="F807" s="36"/>
    </row>
    <row r="808" spans="5:6" ht="18" customHeight="1">
      <c r="E808" s="36"/>
      <c r="F808" s="36"/>
    </row>
    <row r="809" spans="5:6" ht="18" customHeight="1">
      <c r="E809" s="36"/>
      <c r="F809" s="36"/>
    </row>
    <row r="810" spans="5:6" ht="18" customHeight="1">
      <c r="E810" s="36"/>
      <c r="F810" s="36"/>
    </row>
    <row r="811" spans="5:6" ht="18" customHeight="1">
      <c r="E811" s="36"/>
      <c r="F811" s="36"/>
    </row>
    <row r="812" spans="5:6" ht="18" customHeight="1">
      <c r="E812" s="36"/>
      <c r="F812" s="36"/>
    </row>
    <row r="813" spans="5:6" ht="18" customHeight="1">
      <c r="E813" s="36"/>
      <c r="F813" s="36"/>
    </row>
    <row r="814" spans="5:6" ht="18" customHeight="1">
      <c r="E814" s="36"/>
      <c r="F814" s="36"/>
    </row>
    <row r="815" spans="5:6" ht="18" customHeight="1">
      <c r="E815" s="36"/>
      <c r="F815" s="36"/>
    </row>
    <row r="816" spans="5:6" ht="18" customHeight="1">
      <c r="E816" s="36"/>
      <c r="F816" s="36"/>
    </row>
    <row r="817" spans="5:6" ht="18" customHeight="1">
      <c r="E817" s="36"/>
      <c r="F817" s="36"/>
    </row>
    <row r="818" spans="5:6" ht="18" customHeight="1">
      <c r="E818" s="36"/>
      <c r="F818" s="36"/>
    </row>
    <row r="819" spans="5:6" ht="18" customHeight="1">
      <c r="E819" s="36"/>
      <c r="F819" s="36"/>
    </row>
    <row r="820" spans="5:6" ht="18" customHeight="1">
      <c r="E820" s="36"/>
      <c r="F820" s="36"/>
    </row>
    <row r="821" spans="5:6" ht="18" customHeight="1">
      <c r="E821" s="36"/>
      <c r="F821" s="36"/>
    </row>
    <row r="822" spans="5:6" ht="18" customHeight="1">
      <c r="E822" s="36"/>
      <c r="F822" s="36"/>
    </row>
    <row r="823" spans="5:6" ht="18" customHeight="1">
      <c r="E823" s="36"/>
      <c r="F823" s="36"/>
    </row>
    <row r="824" spans="5:6" ht="18" customHeight="1">
      <c r="E824" s="36"/>
      <c r="F824" s="36"/>
    </row>
    <row r="825" spans="5:6" ht="18" customHeight="1">
      <c r="E825" s="36"/>
      <c r="F825" s="36"/>
    </row>
    <row r="826" spans="5:6" ht="18" customHeight="1">
      <c r="E826" s="36"/>
      <c r="F826" s="36"/>
    </row>
    <row r="827" spans="5:6" ht="18" customHeight="1">
      <c r="E827" s="36"/>
      <c r="F827" s="36"/>
    </row>
    <row r="828" spans="5:6" ht="18" customHeight="1">
      <c r="E828" s="36"/>
      <c r="F828" s="36"/>
    </row>
    <row r="829" spans="5:6" ht="18" customHeight="1">
      <c r="E829" s="36"/>
      <c r="F829" s="36"/>
    </row>
    <row r="830" spans="5:6" ht="18" customHeight="1">
      <c r="E830" s="36"/>
      <c r="F830" s="36"/>
    </row>
    <row r="831" spans="5:6" ht="18" customHeight="1">
      <c r="E831" s="36"/>
      <c r="F831" s="36"/>
    </row>
    <row r="832" spans="5:6" ht="18" customHeight="1">
      <c r="E832" s="36"/>
      <c r="F832" s="36"/>
    </row>
    <row r="833" spans="5:6" ht="18" customHeight="1">
      <c r="E833" s="36"/>
      <c r="F833" s="36"/>
    </row>
    <row r="834" spans="5:6" ht="18" customHeight="1">
      <c r="E834" s="36"/>
      <c r="F834" s="36"/>
    </row>
    <row r="835" spans="5:6" ht="18" customHeight="1">
      <c r="E835" s="36"/>
      <c r="F835" s="36"/>
    </row>
    <row r="836" spans="5:6" ht="18" customHeight="1">
      <c r="E836" s="36"/>
      <c r="F836" s="36"/>
    </row>
    <row r="837" spans="5:6" ht="18" customHeight="1">
      <c r="E837" s="36"/>
      <c r="F837" s="36"/>
    </row>
    <row r="838" spans="5:6" ht="18" customHeight="1">
      <c r="E838" s="36"/>
      <c r="F838" s="36"/>
    </row>
    <row r="839" spans="5:6" ht="18" customHeight="1">
      <c r="E839" s="36"/>
      <c r="F839" s="36"/>
    </row>
    <row r="840" spans="5:6" ht="18" customHeight="1">
      <c r="E840" s="36"/>
      <c r="F840" s="36"/>
    </row>
    <row r="841" spans="5:6" ht="18" customHeight="1">
      <c r="E841" s="36"/>
      <c r="F841" s="36"/>
    </row>
    <row r="842" spans="5:6" ht="18" customHeight="1">
      <c r="E842" s="36"/>
      <c r="F842" s="36"/>
    </row>
    <row r="843" spans="5:6" ht="18" customHeight="1">
      <c r="E843" s="36"/>
      <c r="F843" s="36"/>
    </row>
    <row r="844" spans="5:6" ht="18" customHeight="1">
      <c r="E844" s="36"/>
      <c r="F844" s="36"/>
    </row>
    <row r="845" spans="5:6" ht="18" customHeight="1">
      <c r="E845" s="36"/>
      <c r="F845" s="36"/>
    </row>
    <row r="846" spans="5:6" ht="18" customHeight="1">
      <c r="E846" s="36"/>
      <c r="F846" s="36"/>
    </row>
    <row r="847" spans="5:6" ht="18" customHeight="1">
      <c r="E847" s="36"/>
      <c r="F847" s="36"/>
    </row>
    <row r="848" spans="5:6" ht="18" customHeight="1">
      <c r="E848" s="36"/>
      <c r="F848" s="36"/>
    </row>
    <row r="849" spans="5:6" ht="18" customHeight="1">
      <c r="E849" s="36"/>
      <c r="F849" s="36"/>
    </row>
    <row r="850" spans="5:6" ht="18" customHeight="1">
      <c r="E850" s="36"/>
      <c r="F850" s="36"/>
    </row>
    <row r="851" spans="5:6" ht="18" customHeight="1">
      <c r="E851" s="36"/>
      <c r="F851" s="36"/>
    </row>
    <row r="852" spans="5:6" ht="18" customHeight="1">
      <c r="E852" s="36"/>
      <c r="F852" s="36"/>
    </row>
    <row r="853" spans="5:6" ht="18" customHeight="1">
      <c r="E853" s="36"/>
      <c r="F853" s="36"/>
    </row>
    <row r="854" spans="5:6" ht="18" customHeight="1">
      <c r="E854" s="36"/>
      <c r="F854" s="36"/>
    </row>
    <row r="855" spans="5:6" ht="18" customHeight="1">
      <c r="E855" s="36"/>
      <c r="F855" s="36"/>
    </row>
    <row r="856" spans="5:6" ht="18" customHeight="1">
      <c r="E856" s="36"/>
      <c r="F856" s="36"/>
    </row>
    <row r="857" spans="5:6" ht="18" customHeight="1">
      <c r="E857" s="36"/>
      <c r="F857" s="36"/>
    </row>
    <row r="858" spans="5:6" ht="18" customHeight="1">
      <c r="E858" s="36"/>
      <c r="F858" s="36"/>
    </row>
    <row r="859" spans="5:6" ht="18" customHeight="1">
      <c r="E859" s="36"/>
      <c r="F859" s="36"/>
    </row>
    <row r="860" spans="5:6" ht="18" customHeight="1">
      <c r="E860" s="36"/>
      <c r="F860" s="36"/>
    </row>
    <row r="861" spans="5:6" ht="18" customHeight="1">
      <c r="E861" s="36"/>
      <c r="F861" s="36"/>
    </row>
    <row r="862" spans="5:6" ht="18" customHeight="1">
      <c r="E862" s="36"/>
      <c r="F862" s="36"/>
    </row>
    <row r="863" spans="5:6" ht="18" customHeight="1">
      <c r="E863" s="36"/>
      <c r="F863" s="36"/>
    </row>
    <row r="864" spans="5:6" ht="18" customHeight="1">
      <c r="E864" s="36"/>
      <c r="F864" s="36"/>
    </row>
    <row r="865" spans="5:6" ht="18" customHeight="1">
      <c r="E865" s="36"/>
      <c r="F865" s="36"/>
    </row>
    <row r="866" spans="5:6" ht="18" customHeight="1">
      <c r="E866" s="36"/>
      <c r="F866" s="36"/>
    </row>
    <row r="867" spans="5:6" ht="18" customHeight="1">
      <c r="E867" s="36"/>
      <c r="F867" s="36"/>
    </row>
    <row r="868" spans="5:6" ht="18" customHeight="1">
      <c r="E868" s="36"/>
      <c r="F868" s="36"/>
    </row>
    <row r="869" spans="5:6" ht="18" customHeight="1">
      <c r="E869" s="36"/>
      <c r="F869" s="36"/>
    </row>
    <row r="870" spans="5:6" ht="18" customHeight="1">
      <c r="E870" s="36"/>
      <c r="F870" s="36"/>
    </row>
    <row r="871" spans="5:6" ht="18" customHeight="1">
      <c r="E871" s="36"/>
      <c r="F871" s="36"/>
    </row>
    <row r="872" spans="5:6" ht="18" customHeight="1">
      <c r="E872" s="36"/>
      <c r="F872" s="36"/>
    </row>
    <row r="873" spans="5:6" ht="18" customHeight="1">
      <c r="E873" s="36"/>
      <c r="F873" s="36"/>
    </row>
    <row r="874" spans="5:6" ht="18" customHeight="1">
      <c r="E874" s="36"/>
      <c r="F874" s="36"/>
    </row>
    <row r="875" spans="5:6" ht="18" customHeight="1">
      <c r="E875" s="36"/>
      <c r="F875" s="36"/>
    </row>
    <row r="876" spans="5:6" ht="18" customHeight="1">
      <c r="E876" s="36"/>
      <c r="F876" s="36"/>
    </row>
    <row r="877" spans="5:6" ht="18" customHeight="1">
      <c r="E877" s="36"/>
      <c r="F877" s="36"/>
    </row>
    <row r="878" spans="5:6" ht="18" customHeight="1">
      <c r="E878" s="36"/>
      <c r="F878" s="36"/>
    </row>
    <row r="879" spans="5:6" ht="18" customHeight="1">
      <c r="E879" s="36"/>
      <c r="F879" s="36"/>
    </row>
    <row r="880" spans="5:6" ht="18" customHeight="1">
      <c r="E880" s="36"/>
      <c r="F880" s="36"/>
    </row>
    <row r="881" spans="5:6" ht="18" customHeight="1">
      <c r="E881" s="36"/>
      <c r="F881" s="36"/>
    </row>
    <row r="882" spans="5:6" ht="18" customHeight="1">
      <c r="E882" s="36"/>
      <c r="F882" s="36"/>
    </row>
    <row r="883" spans="5:6" ht="18" customHeight="1">
      <c r="E883" s="36"/>
      <c r="F883" s="36"/>
    </row>
    <row r="884" spans="5:6" ht="18" customHeight="1">
      <c r="E884" s="36"/>
      <c r="F884" s="36"/>
    </row>
    <row r="885" spans="5:6" ht="18" customHeight="1">
      <c r="E885" s="36"/>
      <c r="F885" s="36"/>
    </row>
    <row r="886" spans="5:6" ht="18" customHeight="1">
      <c r="E886" s="36"/>
      <c r="F886" s="36"/>
    </row>
    <row r="887" spans="5:6" ht="18" customHeight="1">
      <c r="E887" s="36"/>
      <c r="F887" s="36"/>
    </row>
    <row r="888" spans="5:6" ht="18" customHeight="1">
      <c r="E888" s="36"/>
      <c r="F888" s="36"/>
    </row>
    <row r="889" spans="5:6" ht="18" customHeight="1">
      <c r="E889" s="36"/>
      <c r="F889" s="36"/>
    </row>
    <row r="890" spans="5:6" ht="18" customHeight="1">
      <c r="E890" s="36"/>
      <c r="F890" s="36"/>
    </row>
    <row r="891" spans="5:6" ht="18" customHeight="1">
      <c r="E891" s="36"/>
      <c r="F891" s="36"/>
    </row>
    <row r="892" spans="5:6" ht="18" customHeight="1">
      <c r="E892" s="36"/>
      <c r="F892" s="36"/>
    </row>
    <row r="893" spans="5:6" ht="18" customHeight="1">
      <c r="E893" s="36"/>
      <c r="F893" s="36"/>
    </row>
    <row r="894" spans="5:6" ht="18" customHeight="1">
      <c r="E894" s="36"/>
      <c r="F894" s="36"/>
    </row>
    <row r="895" spans="5:6" ht="18" customHeight="1">
      <c r="E895" s="36"/>
      <c r="F895" s="36"/>
    </row>
    <row r="896" spans="5:6" ht="18" customHeight="1">
      <c r="E896" s="36"/>
      <c r="F896" s="36"/>
    </row>
    <row r="897" spans="5:6" ht="18" customHeight="1">
      <c r="E897" s="36"/>
      <c r="F897" s="36"/>
    </row>
    <row r="898" spans="5:6" ht="18" customHeight="1">
      <c r="E898" s="36"/>
      <c r="F898" s="36"/>
    </row>
    <row r="899" spans="5:6" ht="18" customHeight="1">
      <c r="E899" s="36"/>
      <c r="F899" s="36"/>
    </row>
    <row r="900" spans="5:6" ht="18" customHeight="1">
      <c r="E900" s="36"/>
      <c r="F900" s="36"/>
    </row>
    <row r="901" spans="5:6" ht="18" customHeight="1">
      <c r="E901" s="36"/>
      <c r="F901" s="36"/>
    </row>
    <row r="902" spans="5:6" ht="18" customHeight="1">
      <c r="E902" s="36"/>
      <c r="F902" s="36"/>
    </row>
    <row r="903" spans="5:6" ht="18" customHeight="1">
      <c r="E903" s="36"/>
      <c r="F903" s="36"/>
    </row>
    <row r="904" spans="5:6" ht="18" customHeight="1">
      <c r="E904" s="36"/>
      <c r="F904" s="36"/>
    </row>
    <row r="905" spans="5:6" ht="18" customHeight="1">
      <c r="E905" s="36"/>
      <c r="F905" s="36"/>
    </row>
    <row r="906" spans="5:6" ht="18" customHeight="1">
      <c r="E906" s="36"/>
      <c r="F906" s="36"/>
    </row>
    <row r="907" spans="5:6" ht="18" customHeight="1">
      <c r="E907" s="36"/>
      <c r="F907" s="36"/>
    </row>
    <row r="908" spans="5:6" ht="18" customHeight="1">
      <c r="E908" s="36"/>
      <c r="F908" s="36"/>
    </row>
    <row r="909" spans="5:6" ht="18" customHeight="1">
      <c r="E909" s="36"/>
      <c r="F909" s="36"/>
    </row>
    <row r="910" spans="5:6" ht="18" customHeight="1">
      <c r="E910" s="36"/>
      <c r="F910" s="36"/>
    </row>
    <row r="911" spans="5:6" ht="18" customHeight="1">
      <c r="E911" s="36"/>
      <c r="F911" s="36"/>
    </row>
    <row r="912" spans="5:6" ht="18" customHeight="1">
      <c r="E912" s="36"/>
      <c r="F912" s="36"/>
    </row>
    <row r="913" spans="5:6" ht="18" customHeight="1">
      <c r="E913" s="36"/>
      <c r="F913" s="36"/>
    </row>
    <row r="914" spans="5:6" ht="18" customHeight="1">
      <c r="E914" s="36"/>
      <c r="F914" s="36"/>
    </row>
    <row r="915" spans="5:6" ht="18" customHeight="1">
      <c r="E915" s="36"/>
      <c r="F915" s="36"/>
    </row>
    <row r="916" spans="5:6" ht="18" customHeight="1">
      <c r="E916" s="36"/>
      <c r="F916" s="36"/>
    </row>
    <row r="917" spans="5:6" ht="18" customHeight="1">
      <c r="E917" s="36"/>
      <c r="F917" s="36"/>
    </row>
    <row r="918" spans="5:6" ht="18" customHeight="1">
      <c r="E918" s="36"/>
      <c r="F918" s="36"/>
    </row>
    <row r="919" spans="5:6" ht="18" customHeight="1">
      <c r="E919" s="36"/>
      <c r="F919" s="36"/>
    </row>
    <row r="920" spans="5:6" ht="18" customHeight="1">
      <c r="E920" s="36"/>
      <c r="F920" s="36"/>
    </row>
    <row r="921" spans="5:6" ht="18" customHeight="1">
      <c r="E921" s="36"/>
      <c r="F921" s="36"/>
    </row>
    <row r="922" spans="5:6" ht="18" customHeight="1">
      <c r="E922" s="36"/>
      <c r="F922" s="36"/>
    </row>
    <row r="923" spans="5:6" ht="18" customHeight="1">
      <c r="E923" s="36"/>
      <c r="F923" s="36"/>
    </row>
    <row r="924" spans="5:6" ht="18" customHeight="1">
      <c r="E924" s="36"/>
      <c r="F924" s="36"/>
    </row>
    <row r="925" spans="5:6" ht="18" customHeight="1">
      <c r="E925" s="36"/>
      <c r="F925" s="36"/>
    </row>
    <row r="926" spans="5:6" ht="18" customHeight="1">
      <c r="E926" s="36"/>
      <c r="F926" s="36"/>
    </row>
    <row r="927" spans="5:6" ht="18" customHeight="1">
      <c r="E927" s="36"/>
      <c r="F927" s="36"/>
    </row>
    <row r="928" spans="5:6" ht="18" customHeight="1">
      <c r="E928" s="36"/>
      <c r="F928" s="36"/>
    </row>
    <row r="929" spans="5:6" ht="18" customHeight="1">
      <c r="E929" s="36"/>
      <c r="F929" s="36"/>
    </row>
    <row r="930" spans="5:6" ht="18" customHeight="1">
      <c r="E930" s="36"/>
      <c r="F930" s="36"/>
    </row>
    <row r="931" spans="5:6" ht="18" customHeight="1">
      <c r="E931" s="36"/>
      <c r="F931" s="36"/>
    </row>
    <row r="932" spans="5:6" ht="18" customHeight="1">
      <c r="E932" s="36"/>
      <c r="F932" s="36"/>
    </row>
    <row r="933" spans="5:6" ht="18" customHeight="1">
      <c r="E933" s="36"/>
      <c r="F933" s="36"/>
    </row>
    <row r="934" spans="5:6" ht="18" customHeight="1">
      <c r="E934" s="36"/>
      <c r="F934" s="36"/>
    </row>
    <row r="935" spans="5:6" ht="18" customHeight="1">
      <c r="E935" s="36"/>
      <c r="F935" s="36"/>
    </row>
    <row r="936" spans="5:6" ht="18" customHeight="1">
      <c r="E936" s="36"/>
      <c r="F936" s="36"/>
    </row>
    <row r="937" spans="5:6" ht="18" customHeight="1">
      <c r="E937" s="36"/>
      <c r="F937" s="36"/>
    </row>
    <row r="938" spans="5:6" ht="18" customHeight="1">
      <c r="E938" s="36"/>
      <c r="F938" s="36"/>
    </row>
    <row r="939" spans="5:6" ht="18" customHeight="1">
      <c r="E939" s="36"/>
      <c r="F939" s="36"/>
    </row>
    <row r="940" spans="5:6" ht="18" customHeight="1">
      <c r="E940" s="36"/>
      <c r="F940" s="36"/>
    </row>
    <row r="941" spans="5:6" ht="18" customHeight="1">
      <c r="E941" s="36"/>
      <c r="F941" s="36"/>
    </row>
    <row r="942" spans="5:6" ht="18" customHeight="1">
      <c r="E942" s="36"/>
      <c r="F942" s="36"/>
    </row>
    <row r="943" spans="5:6" ht="18" customHeight="1">
      <c r="E943" s="36"/>
      <c r="F943" s="36"/>
    </row>
    <row r="944" spans="5:6" ht="18" customHeight="1">
      <c r="E944" s="36"/>
      <c r="F944" s="36"/>
    </row>
    <row r="945" spans="5:6" ht="18" customHeight="1">
      <c r="E945" s="36"/>
      <c r="F945" s="36"/>
    </row>
    <row r="946" spans="5:6" ht="18" customHeight="1">
      <c r="E946" s="36"/>
      <c r="F946" s="36"/>
    </row>
    <row r="947" spans="5:6" ht="18" customHeight="1">
      <c r="E947" s="36"/>
      <c r="F947" s="36"/>
    </row>
    <row r="948" spans="5:6" ht="18" customHeight="1">
      <c r="E948" s="36"/>
      <c r="F948" s="36"/>
    </row>
  </sheetData>
  <phoneticPr fontId="4" type="noConversion"/>
  <conditionalFormatting sqref="D1">
    <cfRule type="cellIs" dxfId="95" priority="3" operator="equal">
      <formula>0</formula>
    </cfRule>
  </conditionalFormatting>
  <conditionalFormatting sqref="F1">
    <cfRule type="cellIs" dxfId="94" priority="2" operator="equal">
      <formula>0</formula>
    </cfRule>
  </conditionalFormatting>
  <conditionalFormatting sqref="G1">
    <cfRule type="cellIs" dxfId="93" priority="16" operator="equal">
      <formula>0</formula>
    </cfRule>
  </conditionalFormatting>
  <conditionalFormatting sqref="H1">
    <cfRule type="cellIs" dxfId="92" priority="15" operator="equal">
      <formula>0</formula>
    </cfRule>
  </conditionalFormatting>
  <conditionalFormatting sqref="I1">
    <cfRule type="cellIs" dxfId="91" priority="9" operator="equal">
      <formula>0</formula>
    </cfRule>
  </conditionalFormatting>
  <conditionalFormatting sqref="J1">
    <cfRule type="cellIs" dxfId="90" priority="14" operator="equal">
      <formula>0</formula>
    </cfRule>
  </conditionalFormatting>
  <conditionalFormatting sqref="K1">
    <cfRule type="cellIs" dxfId="89" priority="5" operator="equal">
      <formula>0</formula>
    </cfRule>
  </conditionalFormatting>
  <conditionalFormatting sqref="L1">
    <cfRule type="cellIs" dxfId="88" priority="12" operator="equal">
      <formula>0</formula>
    </cfRule>
  </conditionalFormatting>
  <conditionalFormatting sqref="M1">
    <cfRule type="cellIs" dxfId="87" priority="11" operator="equal">
      <formula>0</formula>
    </cfRule>
  </conditionalFormatting>
  <conditionalFormatting sqref="N1">
    <cfRule type="cellIs" dxfId="86" priority="8" operator="equal">
      <formula>0</formula>
    </cfRule>
  </conditionalFormatting>
  <conditionalFormatting sqref="O1">
    <cfRule type="cellIs" dxfId="85" priority="10" operator="equal">
      <formula>0</formula>
    </cfRule>
  </conditionalFormatting>
  <conditionalFormatting sqref="P1">
    <cfRule type="cellIs" dxfId="84" priority="7" operator="equal">
      <formula>0</formula>
    </cfRule>
  </conditionalFormatting>
  <conditionalFormatting sqref="Q1:R1">
    <cfRule type="cellIs" dxfId="83" priority="1" operator="equal">
      <formula>0</formula>
    </cfRule>
  </conditionalFormatting>
  <pageMargins left="0.7" right="0.7" top="0.75" bottom="0.75" header="0.3" footer="0.3"/>
  <pageSetup paperSize="9" orientation="portrait" horizontalDpi="0" verticalDpi="0"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R295"/>
  <sheetViews>
    <sheetView zoomScaleNormal="100" workbookViewId="0">
      <pane ySplit="1" topLeftCell="A21" activePane="bottomLeft" state="frozen"/>
      <selection activeCell="XEK27" sqref="XEK27:XEL27"/>
      <selection pane="bottomLeft" activeCell="R5" sqref="R5"/>
    </sheetView>
  </sheetViews>
  <sheetFormatPr baseColWidth="10" defaultColWidth="10.875" defaultRowHeight="15.75"/>
  <cols>
    <col min="1" max="1" width="12" style="9" bestFit="1" customWidth="1"/>
    <col min="2" max="2" width="9" style="9" bestFit="1" customWidth="1"/>
    <col min="3" max="3" width="10.125" style="9" bestFit="1" customWidth="1"/>
    <col min="4" max="4" width="26.875" style="9" bestFit="1" customWidth="1"/>
    <col min="5" max="5" width="25.875" style="36" customWidth="1"/>
    <col min="6" max="6" width="26.625" style="11" bestFit="1" customWidth="1"/>
    <col min="7" max="7" width="32.125" style="116" bestFit="1" customWidth="1"/>
    <col min="8" max="8" width="29.75" style="11" hidden="1" customWidth="1"/>
    <col min="9" max="9" width="32.125" style="130" bestFit="1" customWidth="1"/>
    <col min="10" max="10" width="37" style="58" bestFit="1" customWidth="1"/>
    <col min="11" max="11" width="30.125" style="58" bestFit="1" customWidth="1"/>
    <col min="12" max="12" width="33.125" style="58" bestFit="1" customWidth="1"/>
    <col min="13" max="13" width="32.625" style="58" bestFit="1" customWidth="1"/>
    <col min="14" max="14" width="20.625" style="11" bestFit="1" customWidth="1"/>
    <col min="15" max="15" width="32.125" style="11" bestFit="1" customWidth="1"/>
    <col min="16" max="16" width="20.375" style="11" bestFit="1" customWidth="1"/>
    <col min="17" max="17" width="29" style="11" customWidth="1"/>
    <col min="18" max="18" width="82.5" style="23" customWidth="1"/>
    <col min="19" max="16384" width="10.875" style="11"/>
  </cols>
  <sheetData>
    <row r="1" spans="1:18" s="8" customFormat="1" ht="18" customHeight="1">
      <c r="A1" s="87" t="s">
        <v>76</v>
      </c>
      <c r="B1" s="87" t="s">
        <v>77</v>
      </c>
      <c r="C1" s="87" t="s">
        <v>0</v>
      </c>
      <c r="D1" s="8" t="s">
        <v>100</v>
      </c>
      <c r="E1" s="87" t="s">
        <v>101</v>
      </c>
      <c r="F1" s="8" t="s">
        <v>102</v>
      </c>
      <c r="G1" s="117" t="s">
        <v>78</v>
      </c>
      <c r="H1" s="8" t="s">
        <v>156</v>
      </c>
      <c r="I1" s="123" t="s">
        <v>103</v>
      </c>
      <c r="J1" s="8" t="s">
        <v>80</v>
      </c>
      <c r="K1" s="8" t="s">
        <v>83</v>
      </c>
      <c r="L1" s="8" t="s">
        <v>84</v>
      </c>
      <c r="M1" s="8" t="s">
        <v>91</v>
      </c>
      <c r="N1" s="8" t="s">
        <v>104</v>
      </c>
      <c r="O1" s="6" t="s">
        <v>105</v>
      </c>
      <c r="P1" s="8" t="s">
        <v>157</v>
      </c>
      <c r="Q1" s="8" t="s">
        <v>158</v>
      </c>
      <c r="R1" s="87" t="s">
        <v>74</v>
      </c>
    </row>
    <row r="2" spans="1:18" ht="18" customHeight="1">
      <c r="A2" s="9" t="s">
        <v>197</v>
      </c>
      <c r="B2" s="169">
        <v>2015</v>
      </c>
      <c r="C2" s="9" t="s">
        <v>33</v>
      </c>
      <c r="D2" s="7" t="s">
        <v>270</v>
      </c>
      <c r="E2" s="7" t="s">
        <v>269</v>
      </c>
      <c r="F2" s="11" t="s">
        <v>274</v>
      </c>
      <c r="G2" s="181"/>
      <c r="H2" s="182"/>
      <c r="I2" s="183"/>
      <c r="J2" s="57"/>
      <c r="M2" s="57"/>
      <c r="N2" s="36"/>
      <c r="O2" s="19"/>
      <c r="P2" s="119">
        <v>144945</v>
      </c>
      <c r="Q2" s="126">
        <v>20.5</v>
      </c>
      <c r="R2" s="23" t="s">
        <v>282</v>
      </c>
    </row>
    <row r="3" spans="1:18">
      <c r="A3" s="9" t="s">
        <v>197</v>
      </c>
      <c r="B3" s="169">
        <v>2015</v>
      </c>
      <c r="C3" s="9" t="s">
        <v>33</v>
      </c>
      <c r="D3" s="7" t="s">
        <v>271</v>
      </c>
      <c r="F3" s="11" t="s">
        <v>275</v>
      </c>
      <c r="G3" s="181"/>
      <c r="H3" s="182"/>
      <c r="I3" s="183"/>
      <c r="J3" s="57"/>
      <c r="K3" s="57"/>
      <c r="M3" s="57"/>
      <c r="N3" s="36"/>
      <c r="P3" s="181">
        <v>83509</v>
      </c>
      <c r="Q3" s="183">
        <v>11.8</v>
      </c>
      <c r="R3" s="23" t="s">
        <v>283</v>
      </c>
    </row>
    <row r="4" spans="1:18">
      <c r="A4" s="9" t="s">
        <v>197</v>
      </c>
      <c r="B4" s="169">
        <v>2015</v>
      </c>
      <c r="C4" s="9" t="s">
        <v>33</v>
      </c>
      <c r="D4" s="7" t="s">
        <v>271</v>
      </c>
      <c r="F4" s="11" t="s">
        <v>276</v>
      </c>
      <c r="G4" s="181"/>
      <c r="H4" s="182"/>
      <c r="I4" s="183"/>
      <c r="J4" s="57"/>
      <c r="K4" s="57"/>
      <c r="M4" s="57"/>
      <c r="N4" s="36"/>
      <c r="P4" s="181">
        <v>87256</v>
      </c>
      <c r="Q4" s="183">
        <v>11.4</v>
      </c>
      <c r="R4" s="23" t="s">
        <v>284</v>
      </c>
    </row>
    <row r="5" spans="1:18">
      <c r="A5" s="9" t="s">
        <v>197</v>
      </c>
      <c r="B5" s="169">
        <v>2015</v>
      </c>
      <c r="C5" s="9" t="s">
        <v>33</v>
      </c>
      <c r="D5" s="7" t="s">
        <v>270</v>
      </c>
      <c r="E5" s="7" t="s">
        <v>269</v>
      </c>
      <c r="F5" s="11" t="s">
        <v>277</v>
      </c>
      <c r="G5" s="181"/>
      <c r="H5" s="182"/>
      <c r="I5" s="183"/>
      <c r="J5" s="57"/>
      <c r="K5" s="57"/>
      <c r="M5" s="57"/>
      <c r="N5" s="36"/>
      <c r="P5" s="181">
        <v>97400</v>
      </c>
      <c r="Q5" s="183">
        <v>13.8</v>
      </c>
      <c r="R5" s="23" t="s">
        <v>285</v>
      </c>
    </row>
    <row r="6" spans="1:18">
      <c r="A6" s="9" t="s">
        <v>197</v>
      </c>
      <c r="B6" s="169">
        <v>2015</v>
      </c>
      <c r="C6" s="9" t="s">
        <v>33</v>
      </c>
      <c r="D6" s="7" t="s">
        <v>270</v>
      </c>
      <c r="E6" s="7" t="s">
        <v>269</v>
      </c>
      <c r="F6" s="11" t="s">
        <v>278</v>
      </c>
      <c r="G6" s="181"/>
      <c r="H6" s="182"/>
      <c r="I6" s="183"/>
      <c r="J6" s="57"/>
      <c r="K6" s="57"/>
      <c r="M6" s="57"/>
      <c r="N6" s="36"/>
      <c r="P6" s="181">
        <v>20938</v>
      </c>
      <c r="Q6" s="183">
        <v>3</v>
      </c>
    </row>
    <row r="7" spans="1:18">
      <c r="A7" s="9" t="s">
        <v>197</v>
      </c>
      <c r="B7" s="169">
        <v>2015</v>
      </c>
      <c r="C7" s="9" t="s">
        <v>33</v>
      </c>
      <c r="D7" s="7" t="s">
        <v>271</v>
      </c>
      <c r="F7" s="11" t="s">
        <v>279</v>
      </c>
      <c r="G7" s="181"/>
      <c r="H7" s="182"/>
      <c r="I7" s="183"/>
      <c r="J7" s="57"/>
      <c r="K7" s="57"/>
      <c r="M7" s="57"/>
      <c r="N7" s="36"/>
      <c r="P7" s="181">
        <v>90000</v>
      </c>
      <c r="Q7" s="183">
        <v>12.7</v>
      </c>
    </row>
    <row r="8" spans="1:18">
      <c r="A8" s="9" t="s">
        <v>197</v>
      </c>
      <c r="B8" s="169">
        <v>2015</v>
      </c>
      <c r="C8" s="9" t="s">
        <v>33</v>
      </c>
      <c r="D8" s="9" t="s">
        <v>287</v>
      </c>
      <c r="E8" s="36" t="s">
        <v>286</v>
      </c>
      <c r="F8" s="11" t="s">
        <v>280</v>
      </c>
      <c r="G8" s="181"/>
      <c r="H8" s="182"/>
      <c r="I8" s="183"/>
      <c r="J8" s="57"/>
      <c r="K8" s="57"/>
      <c r="M8" s="57"/>
      <c r="N8" s="36"/>
      <c r="P8" s="181">
        <v>92667</v>
      </c>
      <c r="Q8" s="183">
        <v>13.1</v>
      </c>
    </row>
    <row r="9" spans="1:18">
      <c r="A9" s="9" t="s">
        <v>197</v>
      </c>
      <c r="B9" s="169">
        <v>2015</v>
      </c>
      <c r="C9" s="9" t="s">
        <v>33</v>
      </c>
      <c r="D9" s="7" t="s">
        <v>270</v>
      </c>
      <c r="E9" s="7" t="s">
        <v>269</v>
      </c>
      <c r="F9" s="11" t="s">
        <v>281</v>
      </c>
      <c r="G9" s="181"/>
      <c r="H9" s="182"/>
      <c r="I9" s="183"/>
      <c r="J9" s="57"/>
      <c r="K9" s="57"/>
      <c r="M9" s="57"/>
      <c r="N9" s="36"/>
      <c r="P9" s="181">
        <v>89389</v>
      </c>
      <c r="Q9" s="183">
        <v>12.7</v>
      </c>
    </row>
    <row r="10" spans="1:18">
      <c r="A10" s="9" t="s">
        <v>197</v>
      </c>
      <c r="B10" s="169">
        <v>2016</v>
      </c>
      <c r="C10" s="9" t="s">
        <v>33</v>
      </c>
      <c r="D10" s="7" t="s">
        <v>270</v>
      </c>
      <c r="E10" s="7" t="s">
        <v>269</v>
      </c>
      <c r="F10" s="11" t="s">
        <v>274</v>
      </c>
      <c r="G10" s="181"/>
      <c r="H10" s="182"/>
      <c r="I10" s="183"/>
      <c r="J10" s="57"/>
      <c r="K10" s="57"/>
      <c r="M10" s="57"/>
      <c r="N10" s="36"/>
      <c r="P10" s="181">
        <v>136087</v>
      </c>
      <c r="Q10" s="183">
        <v>21.4</v>
      </c>
    </row>
    <row r="11" spans="1:18">
      <c r="A11" s="9" t="s">
        <v>197</v>
      </c>
      <c r="B11" s="169">
        <v>2016</v>
      </c>
      <c r="C11" s="9" t="s">
        <v>33</v>
      </c>
      <c r="D11" s="7" t="s">
        <v>271</v>
      </c>
      <c r="F11" s="11" t="s">
        <v>275</v>
      </c>
      <c r="G11" s="181"/>
      <c r="H11" s="182"/>
      <c r="I11" s="183"/>
      <c r="J11" s="57"/>
      <c r="K11" s="57"/>
      <c r="M11" s="57"/>
      <c r="N11" s="36"/>
      <c r="P11" s="181">
        <v>71727</v>
      </c>
      <c r="Q11" s="183">
        <v>11.3</v>
      </c>
    </row>
    <row r="12" spans="1:18">
      <c r="A12" s="9" t="s">
        <v>197</v>
      </c>
      <c r="B12" s="169">
        <v>2016</v>
      </c>
      <c r="C12" s="9" t="s">
        <v>33</v>
      </c>
      <c r="D12" s="7" t="s">
        <v>271</v>
      </c>
      <c r="F12" s="11" t="s">
        <v>276</v>
      </c>
      <c r="G12" s="181"/>
      <c r="H12" s="182"/>
      <c r="I12" s="183"/>
      <c r="J12" s="57"/>
      <c r="K12" s="57"/>
      <c r="M12" s="57"/>
      <c r="N12" s="36"/>
      <c r="P12" s="181">
        <v>75966</v>
      </c>
      <c r="Q12" s="183">
        <v>11.9</v>
      </c>
    </row>
    <row r="13" spans="1:18">
      <c r="A13" s="9" t="s">
        <v>197</v>
      </c>
      <c r="B13" s="169">
        <v>2016</v>
      </c>
      <c r="C13" s="9" t="s">
        <v>33</v>
      </c>
      <c r="D13" s="7" t="s">
        <v>270</v>
      </c>
      <c r="E13" s="7" t="s">
        <v>269</v>
      </c>
      <c r="F13" s="11" t="s">
        <v>277</v>
      </c>
      <c r="G13" s="181"/>
      <c r="H13" s="182"/>
      <c r="I13" s="183"/>
      <c r="J13" s="57"/>
      <c r="K13" s="57"/>
      <c r="M13" s="57"/>
      <c r="N13" s="36"/>
      <c r="P13" s="181">
        <v>83126</v>
      </c>
      <c r="Q13" s="183">
        <v>13.1</v>
      </c>
    </row>
    <row r="14" spans="1:18">
      <c r="A14" s="9" t="s">
        <v>197</v>
      </c>
      <c r="B14" s="169">
        <v>2016</v>
      </c>
      <c r="C14" s="9" t="s">
        <v>33</v>
      </c>
      <c r="D14" s="7" t="s">
        <v>270</v>
      </c>
      <c r="E14" s="7" t="s">
        <v>269</v>
      </c>
      <c r="F14" s="11" t="s">
        <v>278</v>
      </c>
      <c r="G14" s="181"/>
      <c r="H14" s="182"/>
      <c r="I14" s="183"/>
      <c r="J14" s="57"/>
      <c r="K14" s="57"/>
      <c r="M14" s="57"/>
      <c r="N14" s="36"/>
      <c r="P14" s="181">
        <v>14778</v>
      </c>
      <c r="Q14" s="183">
        <v>2.2999999999999998</v>
      </c>
    </row>
    <row r="15" spans="1:18">
      <c r="A15" s="9" t="s">
        <v>197</v>
      </c>
      <c r="B15" s="169">
        <v>2016</v>
      </c>
      <c r="C15" s="9" t="s">
        <v>33</v>
      </c>
      <c r="D15" s="7" t="s">
        <v>271</v>
      </c>
      <c r="F15" s="11" t="s">
        <v>279</v>
      </c>
      <c r="G15" s="181"/>
      <c r="H15" s="182"/>
      <c r="I15" s="183"/>
      <c r="J15" s="57"/>
      <c r="K15" s="57"/>
      <c r="M15" s="57"/>
      <c r="N15" s="36"/>
      <c r="P15" s="181">
        <v>87147</v>
      </c>
      <c r="Q15" s="183">
        <v>13.7</v>
      </c>
    </row>
    <row r="16" spans="1:18">
      <c r="A16" s="9" t="s">
        <v>197</v>
      </c>
      <c r="B16" s="169">
        <v>2016</v>
      </c>
      <c r="C16" s="9" t="s">
        <v>33</v>
      </c>
      <c r="D16" s="9" t="s">
        <v>287</v>
      </c>
      <c r="E16" s="36" t="s">
        <v>286</v>
      </c>
      <c r="F16" s="11" t="s">
        <v>280</v>
      </c>
      <c r="G16" s="181"/>
      <c r="H16" s="182"/>
      <c r="I16" s="183"/>
      <c r="J16" s="57"/>
      <c r="K16" s="57"/>
      <c r="M16" s="57"/>
      <c r="N16" s="36"/>
      <c r="P16" s="181">
        <v>84333</v>
      </c>
      <c r="Q16" s="183">
        <v>13.3</v>
      </c>
    </row>
    <row r="17" spans="1:17">
      <c r="A17" s="9" t="s">
        <v>197</v>
      </c>
      <c r="B17" s="169">
        <v>2016</v>
      </c>
      <c r="C17" s="9" t="s">
        <v>33</v>
      </c>
      <c r="D17" s="7" t="s">
        <v>270</v>
      </c>
      <c r="E17" s="7" t="s">
        <v>269</v>
      </c>
      <c r="F17" s="11" t="s">
        <v>281</v>
      </c>
      <c r="G17" s="181"/>
      <c r="H17" s="182"/>
      <c r="I17" s="183"/>
      <c r="J17" s="57"/>
      <c r="K17" s="57"/>
      <c r="M17" s="57"/>
      <c r="N17" s="36"/>
      <c r="P17" s="181">
        <v>82626</v>
      </c>
      <c r="Q17" s="183">
        <v>13</v>
      </c>
    </row>
    <row r="18" spans="1:17">
      <c r="A18" s="9" t="s">
        <v>197</v>
      </c>
      <c r="B18" s="169">
        <v>2017</v>
      </c>
      <c r="C18" s="9" t="s">
        <v>33</v>
      </c>
      <c r="D18" s="7" t="s">
        <v>270</v>
      </c>
      <c r="E18" s="7" t="s">
        <v>269</v>
      </c>
      <c r="F18" s="11" t="s">
        <v>274</v>
      </c>
      <c r="G18" s="181"/>
      <c r="H18" s="182"/>
      <c r="I18" s="183"/>
      <c r="J18" s="57"/>
      <c r="K18" s="57"/>
      <c r="M18" s="57"/>
      <c r="N18" s="36"/>
      <c r="P18" s="181">
        <v>131961</v>
      </c>
      <c r="Q18" s="183">
        <v>20.9</v>
      </c>
    </row>
    <row r="19" spans="1:17">
      <c r="A19" s="9" t="s">
        <v>197</v>
      </c>
      <c r="B19" s="169">
        <v>2017</v>
      </c>
      <c r="C19" s="9" t="s">
        <v>33</v>
      </c>
      <c r="D19" s="7" t="s">
        <v>271</v>
      </c>
      <c r="F19" s="11" t="s">
        <v>275</v>
      </c>
      <c r="G19" s="181"/>
      <c r="H19" s="182"/>
      <c r="I19" s="183"/>
      <c r="J19" s="57"/>
      <c r="K19" s="57"/>
      <c r="M19" s="57"/>
      <c r="N19" s="36"/>
      <c r="P19" s="181">
        <v>68652</v>
      </c>
      <c r="Q19" s="183">
        <v>10.9</v>
      </c>
    </row>
    <row r="20" spans="1:17">
      <c r="A20" s="9" t="s">
        <v>197</v>
      </c>
      <c r="B20" s="169">
        <v>2017</v>
      </c>
      <c r="C20" s="9" t="s">
        <v>33</v>
      </c>
      <c r="D20" s="7" t="s">
        <v>271</v>
      </c>
      <c r="F20" s="11" t="s">
        <v>276</v>
      </c>
      <c r="G20" s="181"/>
      <c r="H20" s="182"/>
      <c r="I20" s="183"/>
      <c r="J20" s="57"/>
      <c r="K20" s="57"/>
      <c r="M20" s="57"/>
      <c r="N20" s="36"/>
      <c r="P20" s="181">
        <v>78224</v>
      </c>
      <c r="Q20" s="183">
        <v>12.4</v>
      </c>
    </row>
    <row r="21" spans="1:17">
      <c r="A21" s="9" t="s">
        <v>197</v>
      </c>
      <c r="B21" s="169">
        <v>2017</v>
      </c>
      <c r="C21" s="9" t="s">
        <v>33</v>
      </c>
      <c r="D21" s="7" t="s">
        <v>270</v>
      </c>
      <c r="E21" s="7" t="s">
        <v>269</v>
      </c>
      <c r="F21" s="11" t="s">
        <v>277</v>
      </c>
      <c r="G21" s="181"/>
      <c r="H21" s="182"/>
      <c r="I21" s="183"/>
      <c r="J21" s="57"/>
      <c r="K21" s="57"/>
      <c r="M21" s="57"/>
      <c r="N21" s="36"/>
      <c r="P21" s="181">
        <v>84440</v>
      </c>
      <c r="Q21" s="183">
        <v>13.4</v>
      </c>
    </row>
    <row r="22" spans="1:17">
      <c r="A22" s="9" t="s">
        <v>197</v>
      </c>
      <c r="B22" s="169">
        <v>2017</v>
      </c>
      <c r="C22" s="9" t="s">
        <v>33</v>
      </c>
      <c r="D22" s="7" t="s">
        <v>270</v>
      </c>
      <c r="E22" s="7" t="s">
        <v>269</v>
      </c>
      <c r="F22" s="11" t="s">
        <v>278</v>
      </c>
      <c r="G22" s="181"/>
      <c r="H22" s="182"/>
      <c r="I22" s="183"/>
      <c r="J22" s="57"/>
      <c r="K22" s="57"/>
      <c r="M22" s="57"/>
      <c r="N22" s="36"/>
      <c r="P22" s="181">
        <v>12883</v>
      </c>
      <c r="Q22" s="183">
        <v>2</v>
      </c>
    </row>
    <row r="23" spans="1:17">
      <c r="A23" s="9" t="s">
        <v>197</v>
      </c>
      <c r="B23" s="169">
        <v>2017</v>
      </c>
      <c r="C23" s="9" t="s">
        <v>33</v>
      </c>
      <c r="D23" s="7" t="s">
        <v>271</v>
      </c>
      <c r="F23" s="11" t="s">
        <v>279</v>
      </c>
      <c r="G23" s="181"/>
      <c r="H23" s="182"/>
      <c r="I23" s="183"/>
      <c r="J23" s="57"/>
      <c r="K23" s="57"/>
      <c r="M23" s="57"/>
      <c r="N23" s="36"/>
      <c r="P23" s="181">
        <v>87220</v>
      </c>
      <c r="Q23" s="183">
        <v>13.8</v>
      </c>
    </row>
    <row r="24" spans="1:17">
      <c r="A24" s="9" t="s">
        <v>197</v>
      </c>
      <c r="B24" s="169">
        <v>2017</v>
      </c>
      <c r="C24" s="9" t="s">
        <v>33</v>
      </c>
      <c r="D24" s="9" t="s">
        <v>287</v>
      </c>
      <c r="E24" s="36" t="s">
        <v>286</v>
      </c>
      <c r="F24" s="11" t="s">
        <v>280</v>
      </c>
      <c r="G24" s="181"/>
      <c r="H24" s="182"/>
      <c r="I24" s="183"/>
      <c r="J24" s="57"/>
      <c r="K24" s="57"/>
      <c r="M24" s="57"/>
      <c r="N24" s="36"/>
      <c r="P24" s="181">
        <v>83933</v>
      </c>
      <c r="Q24" s="183">
        <v>13.3</v>
      </c>
    </row>
    <row r="25" spans="1:17">
      <c r="A25" s="9" t="s">
        <v>197</v>
      </c>
      <c r="B25" s="169">
        <v>2017</v>
      </c>
      <c r="C25" s="9" t="s">
        <v>33</v>
      </c>
      <c r="D25" s="7" t="s">
        <v>270</v>
      </c>
      <c r="E25" s="7" t="s">
        <v>269</v>
      </c>
      <c r="F25" s="11" t="s">
        <v>281</v>
      </c>
      <c r="G25" s="181"/>
      <c r="H25" s="182"/>
      <c r="I25" s="183"/>
      <c r="J25" s="57"/>
      <c r="K25" s="57"/>
      <c r="M25" s="57"/>
      <c r="N25" s="36"/>
      <c r="P25" s="181">
        <v>82790</v>
      </c>
      <c r="Q25" s="183">
        <v>13.2</v>
      </c>
    </row>
    <row r="26" spans="1:17">
      <c r="A26" s="9" t="s">
        <v>197</v>
      </c>
      <c r="B26" s="169">
        <v>2018</v>
      </c>
      <c r="C26" s="9" t="s">
        <v>33</v>
      </c>
      <c r="D26" s="7" t="s">
        <v>270</v>
      </c>
      <c r="E26" s="7" t="s">
        <v>269</v>
      </c>
      <c r="F26" s="11" t="s">
        <v>274</v>
      </c>
      <c r="G26" s="181"/>
      <c r="H26" s="182"/>
      <c r="I26" s="183"/>
      <c r="J26" s="57"/>
      <c r="K26" s="57"/>
      <c r="M26" s="57"/>
      <c r="N26" s="36"/>
      <c r="P26" s="181">
        <v>126654</v>
      </c>
      <c r="Q26" s="183">
        <v>20.7</v>
      </c>
    </row>
    <row r="27" spans="1:17">
      <c r="A27" s="9" t="s">
        <v>197</v>
      </c>
      <c r="B27" s="169">
        <v>2018</v>
      </c>
      <c r="C27" s="9" t="s">
        <v>33</v>
      </c>
      <c r="D27" s="7" t="s">
        <v>271</v>
      </c>
      <c r="F27" s="11" t="s">
        <v>275</v>
      </c>
      <c r="G27" s="181"/>
      <c r="H27" s="182"/>
      <c r="I27" s="183"/>
      <c r="J27" s="57"/>
      <c r="K27" s="57"/>
      <c r="M27" s="57"/>
      <c r="N27" s="36"/>
      <c r="P27" s="181">
        <v>51256</v>
      </c>
      <c r="Q27" s="183">
        <v>8.4</v>
      </c>
    </row>
    <row r="28" spans="1:17">
      <c r="A28" s="9" t="s">
        <v>197</v>
      </c>
      <c r="B28" s="169">
        <v>2018</v>
      </c>
      <c r="C28" s="9" t="s">
        <v>33</v>
      </c>
      <c r="D28" s="7" t="s">
        <v>271</v>
      </c>
      <c r="F28" s="11" t="s">
        <v>276</v>
      </c>
      <c r="G28" s="181"/>
      <c r="H28" s="182"/>
      <c r="I28" s="183"/>
      <c r="J28" s="57"/>
      <c r="K28" s="57"/>
      <c r="M28" s="57"/>
      <c r="N28" s="36"/>
      <c r="P28" s="181">
        <v>76017</v>
      </c>
      <c r="Q28" s="183">
        <v>12.4</v>
      </c>
    </row>
    <row r="29" spans="1:17">
      <c r="A29" s="9" t="s">
        <v>197</v>
      </c>
      <c r="B29" s="169">
        <v>2018</v>
      </c>
      <c r="C29" s="9" t="s">
        <v>33</v>
      </c>
      <c r="D29" s="7" t="s">
        <v>270</v>
      </c>
      <c r="E29" s="7" t="s">
        <v>269</v>
      </c>
      <c r="F29" s="11" t="s">
        <v>277</v>
      </c>
      <c r="G29" s="181"/>
      <c r="H29" s="182"/>
      <c r="I29" s="183"/>
      <c r="J29" s="57"/>
      <c r="K29" s="57"/>
      <c r="M29" s="57"/>
      <c r="N29" s="36"/>
      <c r="P29" s="181">
        <v>91144</v>
      </c>
      <c r="Q29" s="183">
        <v>14.9</v>
      </c>
    </row>
    <row r="30" spans="1:17">
      <c r="A30" s="9" t="s">
        <v>197</v>
      </c>
      <c r="B30" s="169">
        <v>2018</v>
      </c>
      <c r="C30" s="9" t="s">
        <v>33</v>
      </c>
      <c r="D30" s="7" t="s">
        <v>270</v>
      </c>
      <c r="E30" s="7" t="s">
        <v>269</v>
      </c>
      <c r="F30" s="11" t="s">
        <v>278</v>
      </c>
      <c r="G30" s="181"/>
      <c r="H30" s="182"/>
      <c r="I30" s="183"/>
      <c r="J30" s="57"/>
      <c r="K30" s="57"/>
      <c r="M30" s="57"/>
      <c r="N30" s="36"/>
      <c r="P30" s="181">
        <v>11692</v>
      </c>
      <c r="Q30" s="183">
        <v>1.9</v>
      </c>
    </row>
    <row r="31" spans="1:17">
      <c r="A31" s="9" t="s">
        <v>197</v>
      </c>
      <c r="B31" s="169">
        <v>2018</v>
      </c>
      <c r="C31" s="9" t="s">
        <v>33</v>
      </c>
      <c r="D31" s="7" t="s">
        <v>271</v>
      </c>
      <c r="F31" s="11" t="s">
        <v>279</v>
      </c>
      <c r="G31" s="181"/>
      <c r="H31" s="182"/>
      <c r="I31" s="183"/>
      <c r="J31" s="57"/>
      <c r="K31" s="57"/>
      <c r="M31" s="57"/>
      <c r="N31" s="36"/>
      <c r="P31" s="181">
        <v>87167</v>
      </c>
      <c r="Q31" s="183">
        <v>14.2</v>
      </c>
    </row>
    <row r="32" spans="1:17">
      <c r="A32" s="9" t="s">
        <v>197</v>
      </c>
      <c r="B32" s="169">
        <v>2018</v>
      </c>
      <c r="C32" s="9" t="s">
        <v>33</v>
      </c>
      <c r="D32" s="9" t="s">
        <v>287</v>
      </c>
      <c r="E32" s="36" t="s">
        <v>286</v>
      </c>
      <c r="F32" s="11" t="s">
        <v>280</v>
      </c>
      <c r="G32" s="181"/>
      <c r="H32" s="182"/>
      <c r="I32" s="183"/>
      <c r="J32" s="57"/>
      <c r="K32" s="57"/>
      <c r="M32" s="57"/>
      <c r="N32" s="36"/>
      <c r="P32" s="181">
        <v>86466</v>
      </c>
      <c r="Q32" s="183">
        <v>14.1</v>
      </c>
    </row>
    <row r="33" spans="1:17">
      <c r="A33" s="9" t="s">
        <v>197</v>
      </c>
      <c r="B33" s="169">
        <v>2018</v>
      </c>
      <c r="C33" s="9" t="s">
        <v>33</v>
      </c>
      <c r="D33" s="7" t="s">
        <v>270</v>
      </c>
      <c r="E33" s="7" t="s">
        <v>269</v>
      </c>
      <c r="F33" s="11" t="s">
        <v>281</v>
      </c>
      <c r="G33" s="181"/>
      <c r="H33" s="182"/>
      <c r="I33" s="183"/>
      <c r="J33" s="57"/>
      <c r="K33" s="57"/>
      <c r="M33" s="57"/>
      <c r="N33" s="36"/>
      <c r="P33" s="181">
        <v>82574</v>
      </c>
      <c r="Q33" s="183">
        <v>14.5</v>
      </c>
    </row>
    <row r="34" spans="1:17">
      <c r="G34" s="181"/>
      <c r="H34" s="166"/>
      <c r="I34" s="183"/>
      <c r="J34" s="57"/>
      <c r="K34" s="57"/>
      <c r="M34" s="57"/>
      <c r="N34" s="36"/>
      <c r="Q34" s="17"/>
    </row>
    <row r="35" spans="1:17">
      <c r="G35" s="181"/>
      <c r="H35" s="166"/>
      <c r="I35" s="183"/>
      <c r="J35" s="57"/>
      <c r="K35" s="57"/>
      <c r="M35" s="57"/>
      <c r="N35" s="36"/>
      <c r="Q35" s="17"/>
    </row>
    <row r="36" spans="1:17">
      <c r="G36" s="181"/>
      <c r="H36" s="166"/>
      <c r="I36" s="183"/>
      <c r="J36" s="57"/>
      <c r="K36" s="57"/>
      <c r="M36" s="57"/>
      <c r="N36" s="36"/>
      <c r="Q36" s="17"/>
    </row>
    <row r="37" spans="1:17">
      <c r="G37" s="181"/>
      <c r="H37" s="166"/>
      <c r="I37" s="183"/>
      <c r="J37" s="57"/>
      <c r="K37" s="57"/>
      <c r="M37" s="57"/>
      <c r="N37" s="36"/>
      <c r="Q37" s="17"/>
    </row>
    <row r="38" spans="1:17">
      <c r="G38" s="181"/>
      <c r="H38" s="166"/>
      <c r="I38" s="183"/>
      <c r="J38" s="57"/>
      <c r="K38" s="57"/>
      <c r="M38" s="57"/>
      <c r="N38" s="36"/>
      <c r="Q38" s="17"/>
    </row>
    <row r="39" spans="1:17">
      <c r="G39" s="181"/>
      <c r="H39" s="166"/>
      <c r="I39" s="183"/>
      <c r="J39" s="57"/>
      <c r="K39" s="57"/>
      <c r="M39" s="57"/>
      <c r="N39" s="36"/>
      <c r="Q39" s="17"/>
    </row>
    <row r="40" spans="1:17">
      <c r="G40" s="181"/>
      <c r="H40" s="166"/>
      <c r="I40" s="183"/>
      <c r="J40" s="57"/>
      <c r="K40" s="57"/>
      <c r="M40" s="57"/>
      <c r="N40" s="36"/>
      <c r="Q40" s="17"/>
    </row>
    <row r="41" spans="1:17">
      <c r="G41" s="181"/>
      <c r="H41" s="166"/>
      <c r="I41" s="183"/>
      <c r="J41" s="57"/>
      <c r="K41" s="57"/>
      <c r="M41" s="57"/>
      <c r="N41" s="36"/>
      <c r="Q41" s="17"/>
    </row>
    <row r="42" spans="1:17">
      <c r="G42" s="181"/>
      <c r="H42" s="166"/>
      <c r="I42" s="183"/>
      <c r="J42" s="57"/>
      <c r="K42" s="57"/>
      <c r="M42" s="57"/>
      <c r="N42" s="36"/>
      <c r="Q42" s="17"/>
    </row>
    <row r="43" spans="1:17">
      <c r="G43" s="181"/>
      <c r="H43" s="166"/>
      <c r="I43" s="183"/>
      <c r="J43" s="57"/>
      <c r="K43" s="57"/>
      <c r="M43" s="57"/>
      <c r="N43" s="36"/>
      <c r="Q43" s="17"/>
    </row>
    <row r="44" spans="1:17">
      <c r="G44" s="181"/>
      <c r="H44" s="166"/>
      <c r="I44" s="183"/>
      <c r="J44" s="57"/>
      <c r="K44" s="57"/>
      <c r="M44" s="57"/>
      <c r="N44" s="36"/>
      <c r="Q44" s="17"/>
    </row>
    <row r="45" spans="1:17">
      <c r="G45" s="181"/>
      <c r="H45" s="166"/>
      <c r="I45" s="183"/>
      <c r="J45" s="57"/>
      <c r="K45" s="57"/>
      <c r="M45" s="57"/>
      <c r="N45" s="36"/>
      <c r="Q45" s="17"/>
    </row>
    <row r="46" spans="1:17">
      <c r="G46" s="181"/>
      <c r="H46" s="166"/>
      <c r="I46" s="183"/>
      <c r="J46" s="57"/>
      <c r="K46" s="57"/>
      <c r="M46" s="57"/>
      <c r="N46" s="36"/>
      <c r="Q46" s="17"/>
    </row>
    <row r="47" spans="1:17">
      <c r="G47" s="181"/>
      <c r="H47" s="166"/>
      <c r="I47" s="183"/>
      <c r="J47" s="57"/>
      <c r="K47" s="57"/>
      <c r="M47" s="57"/>
      <c r="N47" s="36"/>
      <c r="Q47" s="17"/>
    </row>
    <row r="48" spans="1:17">
      <c r="G48" s="181"/>
      <c r="H48" s="166"/>
      <c r="I48" s="183"/>
      <c r="J48" s="57"/>
      <c r="K48" s="57"/>
      <c r="M48" s="57"/>
      <c r="N48" s="36"/>
      <c r="Q48" s="17"/>
    </row>
    <row r="49" spans="7:17">
      <c r="G49" s="181"/>
      <c r="H49" s="166"/>
      <c r="I49" s="183"/>
      <c r="J49" s="57"/>
      <c r="K49" s="57"/>
      <c r="M49" s="57"/>
      <c r="N49" s="36"/>
      <c r="Q49" s="17"/>
    </row>
    <row r="50" spans="7:17">
      <c r="G50" s="181"/>
      <c r="H50" s="166"/>
      <c r="I50" s="183"/>
      <c r="J50" s="57"/>
      <c r="K50" s="57"/>
      <c r="M50" s="57"/>
      <c r="N50" s="36"/>
      <c r="Q50" s="17"/>
    </row>
    <row r="51" spans="7:17">
      <c r="G51" s="181"/>
      <c r="H51" s="166"/>
      <c r="I51" s="183"/>
      <c r="J51" s="57"/>
      <c r="K51" s="57"/>
      <c r="M51" s="57"/>
      <c r="N51" s="36"/>
      <c r="Q51" s="17"/>
    </row>
    <row r="52" spans="7:17">
      <c r="G52" s="181"/>
      <c r="H52" s="166"/>
      <c r="I52" s="183"/>
      <c r="J52" s="57"/>
      <c r="K52" s="57"/>
      <c r="M52" s="57"/>
      <c r="N52" s="36"/>
      <c r="Q52" s="17"/>
    </row>
    <row r="53" spans="7:17">
      <c r="G53" s="181"/>
      <c r="H53" s="166"/>
      <c r="I53" s="183"/>
      <c r="J53" s="57"/>
      <c r="K53" s="57"/>
      <c r="M53" s="57"/>
      <c r="N53" s="36"/>
      <c r="Q53" s="17"/>
    </row>
    <row r="54" spans="7:17">
      <c r="G54" s="181"/>
      <c r="H54" s="182"/>
      <c r="I54" s="183"/>
      <c r="J54" s="57"/>
      <c r="K54" s="57"/>
      <c r="M54" s="57"/>
      <c r="N54" s="36"/>
      <c r="Q54" s="17"/>
    </row>
    <row r="55" spans="7:17">
      <c r="G55" s="181"/>
      <c r="H55" s="182"/>
      <c r="I55" s="183"/>
      <c r="J55" s="57"/>
      <c r="K55" s="57"/>
      <c r="M55" s="57"/>
      <c r="N55" s="36"/>
      <c r="Q55" s="17"/>
    </row>
    <row r="56" spans="7:17">
      <c r="G56" s="181"/>
      <c r="H56" s="182"/>
      <c r="I56" s="183"/>
      <c r="J56" s="57"/>
      <c r="K56" s="57"/>
      <c r="M56" s="57"/>
      <c r="N56" s="36"/>
      <c r="Q56" s="17"/>
    </row>
    <row r="57" spans="7:17">
      <c r="J57" s="57"/>
      <c r="K57" s="57"/>
      <c r="M57" s="57"/>
      <c r="N57" s="36"/>
    </row>
    <row r="58" spans="7:17">
      <c r="J58" s="57"/>
      <c r="K58" s="57"/>
      <c r="M58" s="57"/>
      <c r="N58" s="36"/>
    </row>
    <row r="59" spans="7:17">
      <c r="J59" s="57"/>
      <c r="K59" s="57"/>
      <c r="M59" s="57"/>
      <c r="N59" s="36"/>
    </row>
    <row r="60" spans="7:17">
      <c r="J60" s="57"/>
      <c r="K60" s="57"/>
      <c r="M60" s="57"/>
      <c r="N60" s="36"/>
    </row>
    <row r="61" spans="7:17">
      <c r="J61" s="57"/>
      <c r="K61" s="57"/>
      <c r="M61" s="57"/>
      <c r="N61" s="36"/>
    </row>
    <row r="62" spans="7:17">
      <c r="J62" s="57"/>
      <c r="K62" s="57"/>
      <c r="M62" s="57"/>
      <c r="N62" s="36"/>
    </row>
    <row r="63" spans="7:17">
      <c r="J63" s="57"/>
      <c r="K63" s="57"/>
      <c r="M63" s="57"/>
      <c r="N63" s="36"/>
    </row>
    <row r="64" spans="7:17">
      <c r="J64" s="57"/>
      <c r="K64" s="57"/>
      <c r="M64" s="57"/>
      <c r="N64" s="36"/>
    </row>
    <row r="65" spans="10:14">
      <c r="J65" s="57"/>
      <c r="K65" s="57"/>
      <c r="M65" s="57"/>
      <c r="N65" s="36"/>
    </row>
    <row r="66" spans="10:14">
      <c r="J66" s="57"/>
      <c r="K66" s="57"/>
      <c r="M66" s="57"/>
      <c r="N66" s="36"/>
    </row>
    <row r="67" spans="10:14">
      <c r="J67" s="57"/>
      <c r="K67" s="57"/>
      <c r="M67" s="57"/>
      <c r="N67" s="36"/>
    </row>
    <row r="68" spans="10:14">
      <c r="J68" s="57"/>
      <c r="K68" s="57"/>
      <c r="M68" s="57"/>
      <c r="N68" s="36"/>
    </row>
    <row r="69" spans="10:14">
      <c r="J69" s="57"/>
      <c r="K69" s="57"/>
      <c r="M69" s="57"/>
      <c r="N69" s="36"/>
    </row>
    <row r="70" spans="10:14">
      <c r="J70" s="57"/>
      <c r="K70" s="57"/>
      <c r="M70" s="57"/>
      <c r="N70" s="36"/>
    </row>
    <row r="71" spans="10:14">
      <c r="J71" s="57"/>
      <c r="K71" s="57"/>
      <c r="M71" s="57"/>
      <c r="N71" s="36"/>
    </row>
    <row r="72" spans="10:14">
      <c r="J72" s="57"/>
      <c r="K72" s="57"/>
      <c r="M72" s="57"/>
      <c r="N72" s="36"/>
    </row>
    <row r="73" spans="10:14">
      <c r="J73" s="57"/>
      <c r="K73" s="57"/>
      <c r="M73" s="57"/>
      <c r="N73" s="36"/>
    </row>
    <row r="74" spans="10:14">
      <c r="J74" s="57"/>
      <c r="K74" s="57"/>
      <c r="M74" s="57"/>
      <c r="N74" s="36"/>
    </row>
    <row r="75" spans="10:14">
      <c r="J75" s="57"/>
      <c r="K75" s="57"/>
      <c r="M75" s="57"/>
      <c r="N75" s="36"/>
    </row>
    <row r="76" spans="10:14">
      <c r="J76" s="57"/>
      <c r="K76" s="57"/>
      <c r="M76" s="57"/>
      <c r="N76" s="36"/>
    </row>
    <row r="77" spans="10:14">
      <c r="J77" s="57"/>
      <c r="K77" s="57"/>
      <c r="M77" s="57"/>
      <c r="N77" s="36"/>
    </row>
    <row r="78" spans="10:14">
      <c r="J78" s="57"/>
      <c r="K78" s="57"/>
      <c r="M78" s="57"/>
      <c r="N78" s="36"/>
    </row>
    <row r="79" spans="10:14">
      <c r="J79" s="57"/>
      <c r="K79" s="57"/>
      <c r="M79" s="57"/>
      <c r="N79" s="36"/>
    </row>
    <row r="80" spans="10:14">
      <c r="J80" s="57"/>
      <c r="K80" s="57"/>
      <c r="M80" s="57"/>
      <c r="N80" s="36"/>
    </row>
    <row r="81" spans="10:14">
      <c r="J81" s="57"/>
      <c r="K81" s="57"/>
      <c r="M81" s="57"/>
      <c r="N81" s="36"/>
    </row>
    <row r="82" spans="10:14">
      <c r="J82" s="57"/>
      <c r="K82" s="57"/>
      <c r="M82" s="57"/>
      <c r="N82" s="36"/>
    </row>
    <row r="83" spans="10:14">
      <c r="J83" s="57"/>
      <c r="K83" s="57"/>
      <c r="M83" s="57"/>
      <c r="N83" s="36"/>
    </row>
    <row r="84" spans="10:14">
      <c r="J84" s="57"/>
      <c r="K84" s="57"/>
      <c r="M84" s="57"/>
      <c r="N84" s="36"/>
    </row>
    <row r="85" spans="10:14">
      <c r="J85" s="57"/>
      <c r="K85" s="57"/>
      <c r="M85" s="57"/>
      <c r="N85" s="36"/>
    </row>
    <row r="86" spans="10:14">
      <c r="J86" s="57"/>
      <c r="K86" s="57"/>
      <c r="M86" s="57"/>
      <c r="N86" s="36"/>
    </row>
    <row r="87" spans="10:14">
      <c r="J87" s="57"/>
      <c r="K87" s="57"/>
      <c r="M87" s="57"/>
      <c r="N87" s="36"/>
    </row>
    <row r="88" spans="10:14">
      <c r="J88" s="57"/>
      <c r="K88" s="57"/>
      <c r="M88" s="57"/>
      <c r="N88" s="36"/>
    </row>
    <row r="89" spans="10:14">
      <c r="J89" s="57"/>
      <c r="K89" s="57"/>
      <c r="M89" s="57"/>
      <c r="N89" s="36"/>
    </row>
    <row r="90" spans="10:14">
      <c r="J90" s="57"/>
      <c r="K90" s="57"/>
      <c r="M90" s="57"/>
      <c r="N90" s="36"/>
    </row>
    <row r="91" spans="10:14">
      <c r="J91" s="57"/>
      <c r="K91" s="57"/>
      <c r="M91" s="57"/>
      <c r="N91" s="36"/>
    </row>
    <row r="92" spans="10:14">
      <c r="J92" s="57"/>
      <c r="K92" s="57"/>
      <c r="M92" s="57"/>
      <c r="N92" s="36"/>
    </row>
    <row r="93" spans="10:14">
      <c r="J93" s="57"/>
      <c r="K93" s="57"/>
      <c r="M93" s="57"/>
      <c r="N93" s="36"/>
    </row>
    <row r="94" spans="10:14">
      <c r="J94" s="57"/>
      <c r="K94" s="57"/>
      <c r="M94" s="57"/>
      <c r="N94" s="36"/>
    </row>
    <row r="95" spans="10:14">
      <c r="J95" s="57"/>
      <c r="K95" s="57"/>
      <c r="M95" s="57"/>
      <c r="N95" s="36"/>
    </row>
    <row r="96" spans="10:14">
      <c r="J96" s="57"/>
      <c r="K96" s="57"/>
      <c r="M96" s="57"/>
      <c r="N96" s="36"/>
    </row>
    <row r="97" spans="10:14">
      <c r="J97" s="57"/>
      <c r="K97" s="57"/>
      <c r="M97" s="57"/>
      <c r="N97" s="36"/>
    </row>
    <row r="98" spans="10:14">
      <c r="J98" s="57"/>
      <c r="K98" s="57"/>
      <c r="M98" s="57"/>
      <c r="N98" s="36"/>
    </row>
    <row r="99" spans="10:14">
      <c r="J99" s="57"/>
      <c r="K99" s="57"/>
      <c r="M99" s="57"/>
      <c r="N99" s="36"/>
    </row>
    <row r="100" spans="10:14">
      <c r="J100" s="57"/>
      <c r="K100" s="57"/>
      <c r="M100" s="57"/>
      <c r="N100" s="36"/>
    </row>
    <row r="101" spans="10:14">
      <c r="J101" s="57"/>
      <c r="K101" s="57"/>
      <c r="M101" s="57"/>
      <c r="N101" s="36"/>
    </row>
    <row r="102" spans="10:14">
      <c r="J102" s="57"/>
      <c r="K102" s="57"/>
      <c r="M102" s="57"/>
      <c r="N102" s="36"/>
    </row>
    <row r="103" spans="10:14">
      <c r="J103" s="57"/>
      <c r="K103" s="57"/>
      <c r="M103" s="57"/>
      <c r="N103" s="36"/>
    </row>
    <row r="104" spans="10:14">
      <c r="J104" s="57"/>
      <c r="K104" s="57"/>
      <c r="M104" s="57"/>
      <c r="N104" s="36"/>
    </row>
    <row r="105" spans="10:14">
      <c r="J105" s="57"/>
      <c r="K105" s="57"/>
      <c r="M105" s="57"/>
      <c r="N105" s="36"/>
    </row>
    <row r="106" spans="10:14">
      <c r="J106" s="57"/>
      <c r="K106" s="57"/>
      <c r="M106" s="57"/>
      <c r="N106" s="36"/>
    </row>
    <row r="107" spans="10:14">
      <c r="J107" s="57"/>
      <c r="K107" s="57"/>
      <c r="M107" s="57"/>
      <c r="N107" s="36"/>
    </row>
    <row r="108" spans="10:14">
      <c r="J108" s="57"/>
      <c r="K108" s="57"/>
      <c r="M108" s="57"/>
      <c r="N108" s="36"/>
    </row>
    <row r="109" spans="10:14">
      <c r="J109" s="57"/>
      <c r="K109" s="57"/>
      <c r="M109" s="57"/>
      <c r="N109" s="36"/>
    </row>
    <row r="110" spans="10:14">
      <c r="J110" s="57"/>
      <c r="K110" s="57"/>
      <c r="M110" s="57"/>
      <c r="N110" s="36"/>
    </row>
    <row r="111" spans="10:14">
      <c r="J111" s="57"/>
      <c r="K111" s="57"/>
      <c r="M111" s="57"/>
      <c r="N111" s="36"/>
    </row>
    <row r="112" spans="10:14">
      <c r="J112" s="57"/>
      <c r="K112" s="57"/>
      <c r="M112" s="57"/>
      <c r="N112" s="36"/>
    </row>
    <row r="113" spans="10:14">
      <c r="J113" s="57"/>
      <c r="K113" s="57"/>
      <c r="M113" s="57"/>
      <c r="N113" s="36"/>
    </row>
    <row r="114" spans="10:14">
      <c r="J114" s="57"/>
      <c r="K114" s="57"/>
      <c r="M114" s="57"/>
      <c r="N114" s="36"/>
    </row>
    <row r="115" spans="10:14">
      <c r="J115" s="57"/>
      <c r="K115" s="57"/>
      <c r="M115" s="57"/>
      <c r="N115" s="36"/>
    </row>
    <row r="116" spans="10:14">
      <c r="J116" s="57"/>
      <c r="K116" s="57"/>
      <c r="M116" s="57"/>
      <c r="N116" s="36"/>
    </row>
    <row r="117" spans="10:14">
      <c r="J117" s="57"/>
      <c r="K117" s="57"/>
      <c r="M117" s="57"/>
      <c r="N117" s="36"/>
    </row>
    <row r="118" spans="10:14">
      <c r="J118" s="57"/>
      <c r="K118" s="57"/>
      <c r="M118" s="57"/>
      <c r="N118" s="36"/>
    </row>
    <row r="119" spans="10:14">
      <c r="J119" s="57"/>
      <c r="K119" s="57"/>
      <c r="M119" s="57"/>
      <c r="N119" s="36"/>
    </row>
    <row r="120" spans="10:14">
      <c r="J120" s="57"/>
      <c r="K120" s="57"/>
      <c r="M120" s="57"/>
      <c r="N120" s="36"/>
    </row>
    <row r="121" spans="10:14">
      <c r="J121" s="57"/>
      <c r="K121" s="57"/>
      <c r="M121" s="57"/>
      <c r="N121" s="36"/>
    </row>
    <row r="122" spans="10:14">
      <c r="J122" s="57"/>
      <c r="K122" s="57"/>
      <c r="M122" s="57"/>
      <c r="N122" s="36"/>
    </row>
    <row r="123" spans="10:14">
      <c r="J123" s="57"/>
      <c r="K123" s="57"/>
      <c r="M123" s="57"/>
      <c r="N123" s="36"/>
    </row>
    <row r="124" spans="10:14">
      <c r="J124" s="57"/>
      <c r="K124" s="57"/>
      <c r="M124" s="57"/>
      <c r="N124" s="36"/>
    </row>
    <row r="125" spans="10:14">
      <c r="J125" s="57"/>
      <c r="K125" s="57"/>
      <c r="M125" s="57"/>
      <c r="N125" s="36"/>
    </row>
    <row r="126" spans="10:14">
      <c r="J126" s="57"/>
      <c r="K126" s="57"/>
      <c r="M126" s="57"/>
      <c r="N126" s="36"/>
    </row>
    <row r="127" spans="10:14">
      <c r="J127" s="57"/>
      <c r="K127" s="57"/>
      <c r="M127" s="57"/>
      <c r="N127" s="36"/>
    </row>
    <row r="128" spans="10:14">
      <c r="J128" s="57"/>
      <c r="K128" s="57"/>
      <c r="M128" s="57"/>
      <c r="N128" s="36"/>
    </row>
    <row r="129" spans="10:14">
      <c r="J129" s="57"/>
      <c r="K129" s="57"/>
      <c r="M129" s="57"/>
      <c r="N129" s="36"/>
    </row>
    <row r="130" spans="10:14">
      <c r="J130" s="57"/>
      <c r="K130" s="57"/>
      <c r="M130" s="57"/>
      <c r="N130" s="36"/>
    </row>
    <row r="131" spans="10:14">
      <c r="J131" s="57"/>
      <c r="K131" s="57"/>
      <c r="M131" s="57"/>
      <c r="N131" s="36"/>
    </row>
    <row r="132" spans="10:14">
      <c r="J132" s="57"/>
      <c r="K132" s="57"/>
      <c r="M132" s="57"/>
      <c r="N132" s="36"/>
    </row>
    <row r="133" spans="10:14">
      <c r="J133" s="57"/>
      <c r="K133" s="57"/>
      <c r="M133" s="57"/>
      <c r="N133" s="36"/>
    </row>
    <row r="134" spans="10:14">
      <c r="J134" s="57"/>
      <c r="K134" s="57"/>
      <c r="M134" s="57"/>
      <c r="N134" s="36"/>
    </row>
    <row r="135" spans="10:14">
      <c r="J135" s="57"/>
      <c r="K135" s="57"/>
      <c r="M135" s="57"/>
      <c r="N135" s="36"/>
    </row>
    <row r="136" spans="10:14">
      <c r="J136" s="57"/>
      <c r="K136" s="57"/>
      <c r="M136" s="57"/>
      <c r="N136" s="36"/>
    </row>
    <row r="137" spans="10:14">
      <c r="J137" s="57"/>
      <c r="K137" s="57"/>
      <c r="M137" s="57"/>
      <c r="N137" s="36"/>
    </row>
    <row r="138" spans="10:14">
      <c r="J138" s="57"/>
      <c r="K138" s="57"/>
      <c r="M138" s="57"/>
      <c r="N138" s="36"/>
    </row>
    <row r="139" spans="10:14">
      <c r="J139" s="57"/>
      <c r="K139" s="57"/>
      <c r="M139" s="57"/>
      <c r="N139" s="36"/>
    </row>
    <row r="140" spans="10:14">
      <c r="J140" s="57"/>
      <c r="K140" s="57"/>
      <c r="M140" s="57"/>
      <c r="N140" s="36"/>
    </row>
    <row r="141" spans="10:14">
      <c r="J141" s="57"/>
      <c r="K141" s="57"/>
      <c r="M141" s="57"/>
      <c r="N141" s="36"/>
    </row>
    <row r="142" spans="10:14">
      <c r="J142" s="57"/>
      <c r="K142" s="57"/>
      <c r="M142" s="57"/>
      <c r="N142" s="36"/>
    </row>
    <row r="143" spans="10:14">
      <c r="J143" s="57"/>
      <c r="K143" s="57"/>
      <c r="M143" s="57"/>
      <c r="N143" s="36"/>
    </row>
    <row r="144" spans="10:14">
      <c r="J144" s="57"/>
      <c r="K144" s="57"/>
      <c r="M144" s="57"/>
      <c r="N144" s="36"/>
    </row>
    <row r="145" spans="10:14">
      <c r="J145" s="57"/>
      <c r="K145" s="57"/>
      <c r="M145" s="57"/>
      <c r="N145" s="36"/>
    </row>
    <row r="146" spans="10:14">
      <c r="J146" s="57"/>
      <c r="K146" s="57"/>
      <c r="M146" s="57"/>
      <c r="N146" s="36"/>
    </row>
    <row r="147" spans="10:14">
      <c r="J147" s="57"/>
      <c r="K147" s="57"/>
      <c r="M147" s="57"/>
      <c r="N147" s="36"/>
    </row>
    <row r="148" spans="10:14">
      <c r="J148" s="57"/>
      <c r="K148" s="57"/>
      <c r="M148" s="57"/>
      <c r="N148" s="36"/>
    </row>
    <row r="149" spans="10:14">
      <c r="J149" s="57"/>
      <c r="K149" s="57"/>
      <c r="M149" s="57"/>
      <c r="N149" s="36"/>
    </row>
    <row r="150" spans="10:14">
      <c r="J150" s="57"/>
      <c r="K150" s="57"/>
      <c r="M150" s="57"/>
      <c r="N150" s="36"/>
    </row>
    <row r="151" spans="10:14">
      <c r="J151" s="57"/>
      <c r="K151" s="57"/>
      <c r="M151" s="57"/>
      <c r="N151" s="36"/>
    </row>
    <row r="152" spans="10:14">
      <c r="J152" s="57"/>
      <c r="K152" s="57"/>
      <c r="M152" s="57"/>
      <c r="N152" s="36"/>
    </row>
    <row r="153" spans="10:14">
      <c r="J153" s="57"/>
      <c r="K153" s="57"/>
      <c r="M153" s="57"/>
      <c r="N153" s="36"/>
    </row>
    <row r="154" spans="10:14">
      <c r="J154" s="57"/>
      <c r="K154" s="57"/>
      <c r="M154" s="57"/>
      <c r="N154" s="36"/>
    </row>
    <row r="155" spans="10:14">
      <c r="J155" s="57"/>
      <c r="K155" s="57"/>
      <c r="M155" s="57"/>
      <c r="N155" s="36"/>
    </row>
    <row r="156" spans="10:14">
      <c r="J156" s="57"/>
      <c r="K156" s="57"/>
      <c r="M156" s="57"/>
      <c r="N156" s="36"/>
    </row>
    <row r="157" spans="10:14">
      <c r="J157" s="57"/>
      <c r="K157" s="57"/>
      <c r="M157" s="57"/>
      <c r="N157" s="36"/>
    </row>
    <row r="158" spans="10:14">
      <c r="J158" s="57"/>
      <c r="K158" s="57"/>
      <c r="M158" s="57"/>
      <c r="N158" s="36"/>
    </row>
    <row r="159" spans="10:14">
      <c r="J159" s="57"/>
      <c r="K159" s="57"/>
      <c r="M159" s="57"/>
      <c r="N159" s="36"/>
    </row>
    <row r="160" spans="10:14">
      <c r="J160" s="57"/>
      <c r="K160" s="57"/>
      <c r="M160" s="57"/>
      <c r="N160" s="36"/>
    </row>
    <row r="161" spans="10:14">
      <c r="J161" s="57"/>
      <c r="K161" s="57"/>
      <c r="M161" s="57"/>
      <c r="N161" s="36"/>
    </row>
    <row r="162" spans="10:14">
      <c r="J162" s="57"/>
      <c r="K162" s="57"/>
      <c r="M162" s="57"/>
      <c r="N162" s="36"/>
    </row>
    <row r="163" spans="10:14">
      <c r="J163" s="57"/>
      <c r="K163" s="57"/>
      <c r="M163" s="57"/>
      <c r="N163" s="36"/>
    </row>
    <row r="164" spans="10:14">
      <c r="J164" s="57"/>
      <c r="K164" s="57"/>
      <c r="M164" s="57"/>
      <c r="N164" s="36"/>
    </row>
    <row r="165" spans="10:14">
      <c r="J165" s="57"/>
      <c r="K165" s="57"/>
      <c r="M165" s="57"/>
      <c r="N165" s="36"/>
    </row>
    <row r="166" spans="10:14">
      <c r="J166" s="57"/>
      <c r="K166" s="57"/>
      <c r="M166" s="57"/>
      <c r="N166" s="36"/>
    </row>
    <row r="167" spans="10:14">
      <c r="J167" s="57"/>
      <c r="K167" s="57"/>
      <c r="M167" s="57"/>
      <c r="N167" s="36"/>
    </row>
    <row r="168" spans="10:14">
      <c r="J168" s="57"/>
      <c r="K168" s="57"/>
      <c r="M168" s="57"/>
      <c r="N168" s="36"/>
    </row>
    <row r="169" spans="10:14">
      <c r="J169" s="57"/>
      <c r="K169" s="57"/>
      <c r="M169" s="57"/>
      <c r="N169" s="36"/>
    </row>
    <row r="170" spans="10:14">
      <c r="J170" s="57"/>
      <c r="K170" s="57"/>
      <c r="M170" s="57"/>
      <c r="N170" s="36"/>
    </row>
    <row r="171" spans="10:14">
      <c r="J171" s="57"/>
      <c r="K171" s="57"/>
      <c r="M171" s="57"/>
      <c r="N171" s="36"/>
    </row>
    <row r="172" spans="10:14">
      <c r="J172" s="57"/>
      <c r="K172" s="57"/>
      <c r="M172" s="57"/>
      <c r="N172" s="36"/>
    </row>
    <row r="173" spans="10:14">
      <c r="J173" s="57"/>
      <c r="K173" s="57"/>
      <c r="M173" s="57"/>
      <c r="N173" s="36"/>
    </row>
    <row r="174" spans="10:14">
      <c r="J174" s="57"/>
      <c r="K174" s="57"/>
      <c r="M174" s="57"/>
      <c r="N174" s="36"/>
    </row>
    <row r="175" spans="10:14">
      <c r="J175" s="57"/>
      <c r="K175" s="57"/>
      <c r="M175" s="57"/>
      <c r="N175" s="36"/>
    </row>
    <row r="176" spans="10:14">
      <c r="J176" s="57"/>
      <c r="K176" s="57"/>
      <c r="M176" s="57"/>
      <c r="N176" s="36"/>
    </row>
    <row r="177" spans="10:14">
      <c r="J177" s="57"/>
      <c r="K177" s="57"/>
      <c r="M177" s="57"/>
      <c r="N177" s="36"/>
    </row>
    <row r="178" spans="10:14">
      <c r="J178" s="57"/>
      <c r="K178" s="57"/>
      <c r="M178" s="57"/>
      <c r="N178" s="36"/>
    </row>
    <row r="179" spans="10:14">
      <c r="J179" s="57"/>
      <c r="K179" s="57"/>
      <c r="M179" s="57"/>
      <c r="N179" s="36"/>
    </row>
    <row r="180" spans="10:14">
      <c r="J180" s="57"/>
      <c r="K180" s="57"/>
      <c r="M180" s="57"/>
      <c r="N180" s="36"/>
    </row>
    <row r="181" spans="10:14">
      <c r="J181" s="57"/>
      <c r="K181" s="57"/>
      <c r="M181" s="57"/>
      <c r="N181" s="36"/>
    </row>
    <row r="182" spans="10:14">
      <c r="J182" s="57"/>
      <c r="K182" s="57"/>
      <c r="M182" s="57"/>
      <c r="N182" s="36"/>
    </row>
    <row r="183" spans="10:14">
      <c r="J183" s="57"/>
      <c r="K183" s="57"/>
      <c r="M183" s="57"/>
      <c r="N183" s="36"/>
    </row>
    <row r="184" spans="10:14">
      <c r="J184" s="57"/>
      <c r="K184" s="57"/>
      <c r="M184" s="57"/>
      <c r="N184" s="36"/>
    </row>
    <row r="185" spans="10:14">
      <c r="J185" s="57"/>
      <c r="K185" s="57"/>
      <c r="M185" s="57"/>
      <c r="N185" s="36"/>
    </row>
    <row r="186" spans="10:14">
      <c r="J186" s="57"/>
      <c r="K186" s="57"/>
      <c r="M186" s="57"/>
      <c r="N186" s="36"/>
    </row>
    <row r="187" spans="10:14">
      <c r="J187" s="57"/>
      <c r="K187" s="57"/>
      <c r="M187" s="57"/>
      <c r="N187" s="36"/>
    </row>
    <row r="188" spans="10:14">
      <c r="J188" s="57"/>
      <c r="K188" s="57"/>
      <c r="M188" s="57"/>
      <c r="N188" s="36"/>
    </row>
    <row r="189" spans="10:14">
      <c r="J189" s="57"/>
      <c r="K189" s="57"/>
      <c r="M189" s="57"/>
      <c r="N189" s="36"/>
    </row>
    <row r="190" spans="10:14">
      <c r="J190" s="57"/>
      <c r="K190" s="57"/>
      <c r="M190" s="57"/>
      <c r="N190" s="36"/>
    </row>
    <row r="191" spans="10:14">
      <c r="J191" s="57"/>
      <c r="K191" s="57"/>
      <c r="M191" s="57"/>
      <c r="N191" s="36"/>
    </row>
    <row r="192" spans="10:14">
      <c r="J192" s="57"/>
      <c r="K192" s="57"/>
      <c r="M192" s="57"/>
      <c r="N192" s="36"/>
    </row>
    <row r="193" spans="10:14">
      <c r="J193" s="57"/>
      <c r="K193" s="57"/>
      <c r="M193" s="57"/>
      <c r="N193" s="36"/>
    </row>
    <row r="194" spans="10:14">
      <c r="J194" s="57"/>
      <c r="K194" s="57"/>
      <c r="M194" s="57"/>
      <c r="N194" s="36"/>
    </row>
    <row r="195" spans="10:14">
      <c r="J195" s="57"/>
      <c r="K195" s="57"/>
      <c r="M195" s="57"/>
      <c r="N195" s="36"/>
    </row>
    <row r="196" spans="10:14">
      <c r="J196" s="57"/>
      <c r="K196" s="57"/>
      <c r="M196" s="57"/>
      <c r="N196" s="36"/>
    </row>
    <row r="197" spans="10:14">
      <c r="J197" s="57"/>
      <c r="K197" s="57"/>
      <c r="M197" s="57"/>
      <c r="N197" s="36"/>
    </row>
    <row r="198" spans="10:14">
      <c r="J198" s="57"/>
      <c r="K198" s="57"/>
      <c r="M198" s="57"/>
      <c r="N198" s="36"/>
    </row>
    <row r="199" spans="10:14">
      <c r="J199" s="57"/>
      <c r="K199" s="57"/>
      <c r="M199" s="57"/>
      <c r="N199" s="36"/>
    </row>
    <row r="200" spans="10:14">
      <c r="J200" s="57"/>
      <c r="K200" s="57"/>
      <c r="M200" s="57"/>
      <c r="N200" s="36"/>
    </row>
    <row r="201" spans="10:14">
      <c r="J201" s="57"/>
      <c r="K201" s="57"/>
      <c r="M201" s="57"/>
      <c r="N201" s="36"/>
    </row>
    <row r="202" spans="10:14">
      <c r="J202" s="57"/>
      <c r="K202" s="57"/>
      <c r="M202" s="57"/>
      <c r="N202" s="36"/>
    </row>
    <row r="203" spans="10:14">
      <c r="J203" s="57"/>
      <c r="K203" s="57"/>
      <c r="M203" s="57"/>
      <c r="N203" s="36"/>
    </row>
    <row r="204" spans="10:14">
      <c r="J204" s="57"/>
      <c r="K204" s="57"/>
      <c r="M204" s="57"/>
      <c r="N204" s="36"/>
    </row>
    <row r="205" spans="10:14">
      <c r="J205" s="57"/>
      <c r="K205" s="57"/>
      <c r="M205" s="57"/>
      <c r="N205" s="36"/>
    </row>
    <row r="206" spans="10:14">
      <c r="J206" s="57"/>
      <c r="K206" s="57"/>
      <c r="M206" s="57"/>
      <c r="N206" s="36"/>
    </row>
    <row r="207" spans="10:14">
      <c r="J207" s="57"/>
      <c r="K207" s="57"/>
      <c r="M207" s="57"/>
      <c r="N207" s="36"/>
    </row>
    <row r="208" spans="10:14">
      <c r="J208" s="57"/>
      <c r="K208" s="57"/>
      <c r="M208" s="57"/>
      <c r="N208" s="36"/>
    </row>
    <row r="209" spans="10:14">
      <c r="J209" s="57"/>
      <c r="K209" s="57"/>
      <c r="M209" s="57"/>
      <c r="N209" s="36"/>
    </row>
    <row r="210" spans="10:14">
      <c r="J210" s="57"/>
      <c r="K210" s="57"/>
      <c r="M210" s="57"/>
      <c r="N210" s="36"/>
    </row>
    <row r="211" spans="10:14">
      <c r="J211" s="57"/>
      <c r="K211" s="57"/>
      <c r="M211" s="57"/>
      <c r="N211" s="36"/>
    </row>
    <row r="212" spans="10:14">
      <c r="J212" s="57"/>
      <c r="K212" s="57"/>
      <c r="M212" s="57"/>
      <c r="N212" s="36"/>
    </row>
    <row r="213" spans="10:14">
      <c r="J213" s="57"/>
      <c r="K213" s="57"/>
      <c r="M213" s="57"/>
      <c r="N213" s="36"/>
    </row>
    <row r="214" spans="10:14">
      <c r="J214" s="57"/>
      <c r="K214" s="57"/>
      <c r="M214" s="57"/>
      <c r="N214" s="36"/>
    </row>
    <row r="215" spans="10:14">
      <c r="J215" s="57"/>
      <c r="K215" s="57"/>
      <c r="M215" s="57"/>
      <c r="N215" s="36"/>
    </row>
    <row r="216" spans="10:14">
      <c r="J216" s="57"/>
      <c r="K216" s="57"/>
      <c r="M216" s="57"/>
      <c r="N216" s="36"/>
    </row>
    <row r="217" spans="10:14">
      <c r="J217" s="57"/>
      <c r="K217" s="57"/>
      <c r="M217" s="57"/>
      <c r="N217" s="36"/>
    </row>
    <row r="218" spans="10:14">
      <c r="J218" s="57"/>
      <c r="K218" s="57"/>
      <c r="M218" s="57"/>
      <c r="N218" s="36"/>
    </row>
    <row r="219" spans="10:14">
      <c r="J219" s="57"/>
      <c r="K219" s="57"/>
      <c r="M219" s="57"/>
      <c r="N219" s="36"/>
    </row>
    <row r="220" spans="10:14">
      <c r="J220" s="57"/>
      <c r="K220" s="57"/>
      <c r="M220" s="57"/>
      <c r="N220" s="36"/>
    </row>
    <row r="221" spans="10:14">
      <c r="J221" s="57"/>
      <c r="K221" s="57"/>
      <c r="M221" s="57"/>
      <c r="N221" s="36"/>
    </row>
    <row r="222" spans="10:14">
      <c r="J222" s="57"/>
      <c r="K222" s="57"/>
      <c r="M222" s="57"/>
      <c r="N222" s="36"/>
    </row>
    <row r="223" spans="10:14">
      <c r="J223" s="57"/>
      <c r="K223" s="57"/>
      <c r="M223" s="57"/>
      <c r="N223" s="36"/>
    </row>
    <row r="224" spans="10:14">
      <c r="J224" s="57"/>
      <c r="K224" s="57"/>
      <c r="M224" s="57"/>
      <c r="N224" s="36"/>
    </row>
    <row r="225" spans="10:14">
      <c r="J225" s="57"/>
      <c r="K225" s="57"/>
      <c r="M225" s="57"/>
      <c r="N225" s="36"/>
    </row>
    <row r="226" spans="10:14">
      <c r="J226" s="57"/>
      <c r="K226" s="57"/>
      <c r="M226" s="57"/>
      <c r="N226" s="36"/>
    </row>
    <row r="227" spans="10:14">
      <c r="J227" s="57"/>
      <c r="K227" s="57"/>
      <c r="M227" s="57"/>
      <c r="N227" s="36"/>
    </row>
    <row r="228" spans="10:14">
      <c r="J228" s="57"/>
      <c r="K228" s="57"/>
      <c r="M228" s="57"/>
      <c r="N228" s="36"/>
    </row>
    <row r="229" spans="10:14">
      <c r="J229" s="57"/>
      <c r="K229" s="57"/>
      <c r="M229" s="57"/>
      <c r="N229" s="36"/>
    </row>
    <row r="230" spans="10:14">
      <c r="J230" s="57"/>
      <c r="K230" s="57"/>
      <c r="M230" s="57"/>
      <c r="N230" s="36"/>
    </row>
    <row r="231" spans="10:14">
      <c r="J231" s="57"/>
      <c r="K231" s="57"/>
      <c r="M231" s="57"/>
      <c r="N231" s="36"/>
    </row>
    <row r="232" spans="10:14">
      <c r="J232" s="57"/>
      <c r="K232" s="57"/>
      <c r="M232" s="57"/>
      <c r="N232" s="36"/>
    </row>
    <row r="233" spans="10:14">
      <c r="J233" s="57"/>
      <c r="K233" s="57"/>
      <c r="M233" s="57"/>
      <c r="N233" s="36"/>
    </row>
    <row r="234" spans="10:14">
      <c r="J234" s="57"/>
      <c r="K234" s="57"/>
      <c r="M234" s="57"/>
      <c r="N234" s="36"/>
    </row>
    <row r="235" spans="10:14">
      <c r="J235" s="57"/>
      <c r="K235" s="57"/>
      <c r="M235" s="57"/>
      <c r="N235" s="36"/>
    </row>
    <row r="236" spans="10:14">
      <c r="J236" s="57"/>
      <c r="K236" s="57"/>
      <c r="M236" s="57"/>
      <c r="N236" s="36"/>
    </row>
    <row r="237" spans="10:14">
      <c r="J237" s="57"/>
      <c r="K237" s="57"/>
      <c r="M237" s="57"/>
      <c r="N237" s="36"/>
    </row>
    <row r="238" spans="10:14">
      <c r="J238" s="57"/>
      <c r="K238" s="57"/>
      <c r="M238" s="57"/>
      <c r="N238" s="36"/>
    </row>
    <row r="239" spans="10:14">
      <c r="J239" s="57"/>
      <c r="K239" s="57"/>
      <c r="M239" s="57"/>
      <c r="N239" s="36"/>
    </row>
    <row r="240" spans="10:14">
      <c r="J240" s="57"/>
      <c r="K240" s="57"/>
      <c r="M240" s="57"/>
      <c r="N240" s="36"/>
    </row>
    <row r="241" spans="10:14">
      <c r="J241" s="57"/>
      <c r="K241" s="57"/>
      <c r="M241" s="57"/>
      <c r="N241" s="36"/>
    </row>
    <row r="242" spans="10:14">
      <c r="J242" s="57"/>
      <c r="K242" s="57"/>
      <c r="M242" s="57"/>
      <c r="N242" s="36"/>
    </row>
    <row r="243" spans="10:14">
      <c r="J243" s="57"/>
      <c r="K243" s="57"/>
      <c r="M243" s="57"/>
      <c r="N243" s="36"/>
    </row>
    <row r="244" spans="10:14">
      <c r="J244" s="57"/>
      <c r="K244" s="57"/>
      <c r="M244" s="57"/>
      <c r="N244" s="36"/>
    </row>
    <row r="245" spans="10:14">
      <c r="J245" s="57"/>
      <c r="K245" s="57"/>
      <c r="M245" s="57"/>
      <c r="N245" s="36"/>
    </row>
    <row r="246" spans="10:14">
      <c r="J246" s="57"/>
      <c r="K246" s="57"/>
      <c r="M246" s="57"/>
      <c r="N246" s="36"/>
    </row>
    <row r="247" spans="10:14">
      <c r="J247" s="57"/>
      <c r="K247" s="57"/>
      <c r="M247" s="57"/>
      <c r="N247" s="36"/>
    </row>
    <row r="248" spans="10:14">
      <c r="J248" s="57"/>
      <c r="K248" s="57"/>
      <c r="M248" s="57"/>
      <c r="N248" s="36"/>
    </row>
    <row r="249" spans="10:14">
      <c r="J249" s="57"/>
      <c r="K249" s="57"/>
      <c r="M249" s="57"/>
      <c r="N249" s="36"/>
    </row>
    <row r="250" spans="10:14">
      <c r="J250" s="57"/>
      <c r="K250" s="57"/>
      <c r="M250" s="57"/>
      <c r="N250" s="36"/>
    </row>
    <row r="251" spans="10:14">
      <c r="J251" s="57"/>
      <c r="K251" s="57"/>
      <c r="M251" s="57"/>
      <c r="N251" s="36"/>
    </row>
    <row r="252" spans="10:14">
      <c r="J252" s="57"/>
      <c r="K252" s="57"/>
      <c r="M252" s="57"/>
      <c r="N252" s="36"/>
    </row>
    <row r="253" spans="10:14">
      <c r="J253" s="57"/>
      <c r="K253" s="57"/>
      <c r="M253" s="57"/>
      <c r="N253" s="36"/>
    </row>
    <row r="254" spans="10:14">
      <c r="J254" s="57"/>
      <c r="K254" s="57"/>
      <c r="M254" s="57"/>
      <c r="N254" s="36"/>
    </row>
    <row r="255" spans="10:14">
      <c r="J255" s="57"/>
      <c r="K255" s="57"/>
      <c r="M255" s="57"/>
      <c r="N255" s="36"/>
    </row>
    <row r="256" spans="10:14">
      <c r="J256" s="57"/>
      <c r="K256" s="57"/>
      <c r="M256" s="57"/>
      <c r="N256" s="36"/>
    </row>
    <row r="257" spans="10:14">
      <c r="J257" s="57"/>
      <c r="K257" s="57"/>
      <c r="M257" s="57"/>
      <c r="N257" s="36"/>
    </row>
    <row r="258" spans="10:14">
      <c r="J258" s="57"/>
      <c r="K258" s="57"/>
      <c r="M258" s="57"/>
      <c r="N258" s="36"/>
    </row>
    <row r="259" spans="10:14">
      <c r="J259" s="57"/>
      <c r="K259" s="57"/>
      <c r="M259" s="57"/>
      <c r="N259" s="36"/>
    </row>
    <row r="260" spans="10:14">
      <c r="J260" s="57"/>
      <c r="K260" s="57"/>
      <c r="M260" s="57"/>
      <c r="N260" s="36"/>
    </row>
    <row r="261" spans="10:14">
      <c r="J261" s="57"/>
      <c r="K261" s="57"/>
      <c r="M261" s="57"/>
      <c r="N261" s="36"/>
    </row>
    <row r="262" spans="10:14">
      <c r="J262" s="57"/>
      <c r="K262" s="57"/>
      <c r="M262" s="57"/>
      <c r="N262" s="36"/>
    </row>
    <row r="263" spans="10:14">
      <c r="J263" s="57"/>
      <c r="K263" s="57"/>
      <c r="M263" s="57"/>
      <c r="N263" s="36"/>
    </row>
    <row r="264" spans="10:14">
      <c r="J264" s="57"/>
      <c r="K264" s="57"/>
      <c r="M264" s="57"/>
      <c r="N264" s="36"/>
    </row>
    <row r="265" spans="10:14">
      <c r="J265" s="57"/>
      <c r="K265" s="57"/>
      <c r="M265" s="57"/>
      <c r="N265" s="36"/>
    </row>
    <row r="266" spans="10:14">
      <c r="J266" s="57"/>
      <c r="K266" s="57"/>
      <c r="M266" s="57"/>
      <c r="N266" s="36"/>
    </row>
    <row r="267" spans="10:14">
      <c r="J267" s="57"/>
      <c r="K267" s="57"/>
      <c r="M267" s="57"/>
      <c r="N267" s="36"/>
    </row>
    <row r="268" spans="10:14">
      <c r="J268" s="57"/>
      <c r="K268" s="57"/>
      <c r="M268" s="57"/>
      <c r="N268" s="36"/>
    </row>
    <row r="269" spans="10:14">
      <c r="J269" s="57"/>
      <c r="K269" s="57"/>
      <c r="M269" s="57"/>
      <c r="N269" s="36"/>
    </row>
    <row r="270" spans="10:14">
      <c r="J270" s="57"/>
      <c r="K270" s="57"/>
      <c r="M270" s="57"/>
      <c r="N270" s="36"/>
    </row>
    <row r="271" spans="10:14">
      <c r="J271" s="57"/>
      <c r="K271" s="57"/>
      <c r="M271" s="57"/>
      <c r="N271" s="36"/>
    </row>
    <row r="272" spans="10:14">
      <c r="J272" s="57"/>
      <c r="K272" s="57"/>
      <c r="M272" s="57"/>
      <c r="N272" s="36"/>
    </row>
    <row r="273" spans="10:14">
      <c r="J273" s="57"/>
      <c r="K273" s="57"/>
      <c r="M273" s="57"/>
      <c r="N273" s="36"/>
    </row>
    <row r="274" spans="10:14">
      <c r="J274" s="57"/>
      <c r="K274" s="57"/>
      <c r="M274" s="57"/>
      <c r="N274" s="36"/>
    </row>
    <row r="275" spans="10:14">
      <c r="J275" s="57"/>
      <c r="K275" s="57"/>
      <c r="M275" s="57"/>
      <c r="N275" s="36"/>
    </row>
    <row r="276" spans="10:14">
      <c r="J276" s="57"/>
      <c r="K276" s="57"/>
      <c r="M276" s="57"/>
      <c r="N276" s="36"/>
    </row>
    <row r="277" spans="10:14">
      <c r="J277" s="57"/>
      <c r="K277" s="57"/>
      <c r="M277" s="57"/>
      <c r="N277" s="36"/>
    </row>
    <row r="278" spans="10:14">
      <c r="J278" s="57"/>
      <c r="K278" s="57"/>
      <c r="M278" s="57"/>
      <c r="N278" s="36"/>
    </row>
    <row r="279" spans="10:14">
      <c r="J279" s="57"/>
      <c r="K279" s="57"/>
      <c r="M279" s="57"/>
      <c r="N279" s="36"/>
    </row>
    <row r="280" spans="10:14">
      <c r="J280" s="57"/>
      <c r="K280" s="57"/>
      <c r="M280" s="57"/>
      <c r="N280" s="36"/>
    </row>
    <row r="281" spans="10:14">
      <c r="J281" s="57"/>
      <c r="K281" s="57"/>
      <c r="M281" s="57"/>
      <c r="N281" s="36"/>
    </row>
    <row r="282" spans="10:14">
      <c r="J282" s="57"/>
      <c r="K282" s="57"/>
      <c r="M282" s="57"/>
      <c r="N282" s="36"/>
    </row>
    <row r="283" spans="10:14">
      <c r="J283" s="57"/>
      <c r="K283" s="57"/>
      <c r="M283" s="57"/>
      <c r="N283" s="36"/>
    </row>
    <row r="284" spans="10:14">
      <c r="J284" s="57"/>
      <c r="K284" s="57"/>
      <c r="M284" s="57"/>
      <c r="N284" s="36"/>
    </row>
    <row r="285" spans="10:14">
      <c r="J285" s="57"/>
      <c r="K285" s="57"/>
      <c r="M285" s="57"/>
      <c r="N285" s="36"/>
    </row>
    <row r="286" spans="10:14">
      <c r="J286" s="57"/>
      <c r="K286" s="57"/>
      <c r="M286" s="57"/>
      <c r="N286" s="36"/>
    </row>
    <row r="287" spans="10:14">
      <c r="J287" s="57"/>
      <c r="K287" s="57"/>
      <c r="M287" s="57"/>
      <c r="N287" s="36"/>
    </row>
    <row r="288" spans="10:14">
      <c r="J288" s="57"/>
      <c r="K288" s="57"/>
      <c r="M288" s="57"/>
      <c r="N288" s="36"/>
    </row>
    <row r="289" spans="10:14">
      <c r="J289" s="57"/>
      <c r="K289" s="57"/>
      <c r="M289" s="57"/>
      <c r="N289" s="36"/>
    </row>
    <row r="290" spans="10:14">
      <c r="J290" s="57"/>
      <c r="K290" s="57"/>
      <c r="M290" s="57"/>
      <c r="N290" s="36"/>
    </row>
    <row r="291" spans="10:14">
      <c r="J291" s="57"/>
      <c r="K291" s="57"/>
      <c r="M291" s="57"/>
      <c r="N291" s="36"/>
    </row>
    <row r="292" spans="10:14">
      <c r="J292" s="57"/>
      <c r="K292" s="57"/>
      <c r="M292" s="57"/>
      <c r="N292" s="36"/>
    </row>
    <row r="293" spans="10:14">
      <c r="J293" s="57"/>
      <c r="K293" s="57"/>
      <c r="M293" s="57"/>
      <c r="N293" s="36"/>
    </row>
    <row r="294" spans="10:14">
      <c r="J294" s="57"/>
      <c r="K294" s="57"/>
      <c r="M294" s="57"/>
      <c r="N294" s="36"/>
    </row>
    <row r="295" spans="10:14">
      <c r="J295" s="57"/>
      <c r="K295" s="57"/>
      <c r="M295" s="57"/>
      <c r="N295" s="36"/>
    </row>
  </sheetData>
  <phoneticPr fontId="4" type="noConversion"/>
  <conditionalFormatting sqref="D1">
    <cfRule type="cellIs" dxfId="82" priority="4" operator="equal">
      <formula>0</formula>
    </cfRule>
  </conditionalFormatting>
  <conditionalFormatting sqref="F1">
    <cfRule type="cellIs" dxfId="81" priority="5" operator="equal">
      <formula>0</formula>
    </cfRule>
  </conditionalFormatting>
  <conditionalFormatting sqref="G1">
    <cfRule type="cellIs" dxfId="80" priority="16" operator="equal">
      <formula>0</formula>
    </cfRule>
  </conditionalFormatting>
  <conditionalFormatting sqref="H1">
    <cfRule type="cellIs" dxfId="79" priority="15" operator="equal">
      <formula>0</formula>
    </cfRule>
  </conditionalFormatting>
  <conditionalFormatting sqref="I1">
    <cfRule type="cellIs" dxfId="78" priority="7" operator="equal">
      <formula>0</formula>
    </cfRule>
  </conditionalFormatting>
  <conditionalFormatting sqref="J1">
    <cfRule type="cellIs" dxfId="77" priority="13" operator="equal">
      <formula>0</formula>
    </cfRule>
  </conditionalFormatting>
  <conditionalFormatting sqref="K1:M1">
    <cfRule type="cellIs" dxfId="76" priority="10" operator="equal">
      <formula>0</formula>
    </cfRule>
  </conditionalFormatting>
  <conditionalFormatting sqref="N1">
    <cfRule type="cellIs" dxfId="75" priority="9" operator="equal">
      <formula>0</formula>
    </cfRule>
  </conditionalFormatting>
  <conditionalFormatting sqref="O1">
    <cfRule type="cellIs" dxfId="74" priority="1" operator="equal">
      <formula>0</formula>
    </cfRule>
  </conditionalFormatting>
  <conditionalFormatting sqref="P1:Q1">
    <cfRule type="cellIs" dxfId="73" priority="8" operator="equal">
      <formula>0</formula>
    </cfRule>
  </conditionalFormatting>
  <conditionalFormatting sqref="R1">
    <cfRule type="cellIs" dxfId="72" priority="6" operator="equal">
      <formula>0</formula>
    </cfRule>
  </conditionalFormatting>
  <pageMargins left="0.7" right="0.7" top="0.75" bottom="0.75" header="0.3" footer="0.3"/>
  <pageSetup paperSize="9" orientation="portrait" horizontalDpi="0" verticalDpi="0"/>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423"/>
  <sheetViews>
    <sheetView zoomScaleNormal="100" workbookViewId="0">
      <pane ySplit="1" topLeftCell="A34" activePane="bottomLeft" state="frozen"/>
      <selection pane="bottomLeft" activeCell="E40" sqref="E40"/>
    </sheetView>
  </sheetViews>
  <sheetFormatPr baseColWidth="10" defaultColWidth="8.875" defaultRowHeight="15.75"/>
  <cols>
    <col min="1" max="1" width="12" style="7" bestFit="1" customWidth="1"/>
    <col min="2" max="2" width="9" style="7" bestFit="1" customWidth="1"/>
    <col min="3" max="3" width="16.625" style="7" bestFit="1" customWidth="1"/>
    <col min="4" max="4" width="33.375" style="7" customWidth="1"/>
    <col min="5" max="5" width="46.625" style="7" bestFit="1" customWidth="1"/>
    <col min="6" max="6" width="24.375" style="46" bestFit="1" customWidth="1"/>
    <col min="7" max="7" width="32.125" style="46" bestFit="1" customWidth="1"/>
    <col min="8" max="8" width="30.5" style="185" hidden="1" customWidth="1"/>
    <col min="9" max="9" width="32.125" style="46" bestFit="1" customWidth="1"/>
    <col min="10" max="10" width="37" style="57" bestFit="1" customWidth="1"/>
    <col min="11" max="11" width="30.125" style="57" bestFit="1" customWidth="1"/>
    <col min="12" max="12" width="33.125" style="33" bestFit="1" customWidth="1"/>
    <col min="13" max="13" width="32.625" style="57" bestFit="1" customWidth="1"/>
    <col min="14" max="14" width="32" style="36" bestFit="1" customWidth="1"/>
    <col min="15" max="15" width="51.375" style="129" bestFit="1" customWidth="1"/>
    <col min="16" max="16" width="125.125" style="36" bestFit="1" customWidth="1"/>
    <col min="17" max="16384" width="8.875" style="36"/>
  </cols>
  <sheetData>
    <row r="1" spans="1:16" s="8" customFormat="1" ht="18" customHeight="1">
      <c r="A1" s="87" t="s">
        <v>76</v>
      </c>
      <c r="B1" s="87" t="s">
        <v>77</v>
      </c>
      <c r="C1" s="87" t="s">
        <v>0</v>
      </c>
      <c r="D1" s="8" t="s">
        <v>100</v>
      </c>
      <c r="E1" s="87" t="s">
        <v>101</v>
      </c>
      <c r="F1" s="8" t="s">
        <v>102</v>
      </c>
      <c r="G1" s="87" t="s">
        <v>78</v>
      </c>
      <c r="H1" s="133" t="s">
        <v>79</v>
      </c>
      <c r="I1" s="87" t="s">
        <v>103</v>
      </c>
      <c r="J1" s="8" t="s">
        <v>80</v>
      </c>
      <c r="K1" s="8" t="s">
        <v>83</v>
      </c>
      <c r="L1" s="8" t="s">
        <v>84</v>
      </c>
      <c r="M1" s="8" t="s">
        <v>91</v>
      </c>
      <c r="N1" s="8" t="s">
        <v>159</v>
      </c>
      <c r="O1" s="141" t="s">
        <v>160</v>
      </c>
      <c r="P1" s="136" t="s">
        <v>74</v>
      </c>
    </row>
    <row r="2" spans="1:16" ht="18" customHeight="1">
      <c r="A2" s="7" t="s">
        <v>197</v>
      </c>
      <c r="B2" s="7">
        <v>2018</v>
      </c>
      <c r="C2" s="36" t="s">
        <v>35</v>
      </c>
      <c r="D2" s="7" t="s">
        <v>270</v>
      </c>
      <c r="E2" s="7" t="s">
        <v>269</v>
      </c>
      <c r="F2" s="46" t="s">
        <v>255</v>
      </c>
      <c r="H2" s="115"/>
      <c r="I2" s="36"/>
      <c r="N2" s="30"/>
      <c r="O2" s="46">
        <v>18</v>
      </c>
      <c r="P2" s="152" t="s">
        <v>266</v>
      </c>
    </row>
    <row r="3" spans="1:16">
      <c r="A3" s="7" t="s">
        <v>197</v>
      </c>
      <c r="B3" s="7">
        <v>2018</v>
      </c>
      <c r="C3" s="36" t="s">
        <v>35</v>
      </c>
      <c r="D3" s="7" t="s">
        <v>270</v>
      </c>
      <c r="E3" s="7" t="s">
        <v>269</v>
      </c>
      <c r="F3" s="46" t="s">
        <v>256</v>
      </c>
      <c r="H3" s="115"/>
      <c r="I3" s="36"/>
      <c r="O3" s="46">
        <v>20</v>
      </c>
      <c r="P3" s="46" t="s">
        <v>267</v>
      </c>
    </row>
    <row r="4" spans="1:16">
      <c r="A4" s="7" t="s">
        <v>197</v>
      </c>
      <c r="B4" s="7">
        <v>2018</v>
      </c>
      <c r="C4" s="36" t="s">
        <v>35</v>
      </c>
      <c r="D4" s="9" t="s">
        <v>230</v>
      </c>
      <c r="F4" s="46" t="s">
        <v>257</v>
      </c>
      <c r="H4" s="115"/>
      <c r="I4" s="36"/>
      <c r="O4" s="46">
        <v>20</v>
      </c>
      <c r="P4" s="36" t="s">
        <v>268</v>
      </c>
    </row>
    <row r="5" spans="1:16">
      <c r="A5" s="7" t="s">
        <v>197</v>
      </c>
      <c r="B5" s="7">
        <v>2018</v>
      </c>
      <c r="C5" s="36" t="s">
        <v>35</v>
      </c>
      <c r="D5" s="7" t="s">
        <v>242</v>
      </c>
      <c r="E5" s="7" t="s">
        <v>243</v>
      </c>
      <c r="F5" s="46" t="s">
        <v>258</v>
      </c>
      <c r="H5" s="115"/>
      <c r="I5" s="36"/>
      <c r="O5" s="46">
        <v>15</v>
      </c>
    </row>
    <row r="6" spans="1:16">
      <c r="A6" s="7" t="s">
        <v>197</v>
      </c>
      <c r="B6" s="7">
        <v>2018</v>
      </c>
      <c r="C6" s="36" t="s">
        <v>35</v>
      </c>
      <c r="D6" s="7" t="s">
        <v>270</v>
      </c>
      <c r="E6" s="7" t="s">
        <v>269</v>
      </c>
      <c r="F6" s="46" t="s">
        <v>259</v>
      </c>
      <c r="H6" s="115"/>
      <c r="I6" s="36"/>
      <c r="O6" s="46">
        <v>9</v>
      </c>
    </row>
    <row r="7" spans="1:16">
      <c r="A7" s="7" t="s">
        <v>197</v>
      </c>
      <c r="B7" s="7">
        <v>2018</v>
      </c>
      <c r="C7" s="36" t="s">
        <v>35</v>
      </c>
      <c r="D7" s="7" t="s">
        <v>271</v>
      </c>
      <c r="F7" s="46" t="s">
        <v>260</v>
      </c>
      <c r="H7" s="115"/>
      <c r="I7" s="36"/>
      <c r="O7" s="46">
        <v>11</v>
      </c>
    </row>
    <row r="8" spans="1:16">
      <c r="A8" s="7" t="s">
        <v>197</v>
      </c>
      <c r="B8" s="7">
        <v>2018</v>
      </c>
      <c r="C8" s="36" t="s">
        <v>35</v>
      </c>
      <c r="E8" s="7" t="s">
        <v>273</v>
      </c>
      <c r="F8" s="46" t="s">
        <v>261</v>
      </c>
      <c r="H8" s="115"/>
      <c r="I8" s="36"/>
      <c r="O8" s="46">
        <v>9</v>
      </c>
      <c r="P8" s="46"/>
    </row>
    <row r="9" spans="1:16">
      <c r="A9" s="7" t="s">
        <v>197</v>
      </c>
      <c r="B9" s="7">
        <v>2018</v>
      </c>
      <c r="C9" s="36" t="s">
        <v>35</v>
      </c>
      <c r="E9" s="7" t="s">
        <v>272</v>
      </c>
      <c r="F9" s="46" t="s">
        <v>262</v>
      </c>
      <c r="H9" s="115"/>
      <c r="I9" s="36"/>
      <c r="O9" s="46">
        <v>9</v>
      </c>
      <c r="P9" s="46"/>
    </row>
    <row r="10" spans="1:16">
      <c r="A10" s="7" t="s">
        <v>197</v>
      </c>
      <c r="B10" s="7">
        <v>2018</v>
      </c>
      <c r="C10" s="36" t="s">
        <v>35</v>
      </c>
      <c r="D10" s="9" t="s">
        <v>226</v>
      </c>
      <c r="E10" s="7" t="s">
        <v>237</v>
      </c>
      <c r="F10" s="46" t="s">
        <v>263</v>
      </c>
      <c r="H10" s="115"/>
      <c r="I10" s="36"/>
      <c r="O10" s="46">
        <v>11</v>
      </c>
    </row>
    <row r="11" spans="1:16">
      <c r="A11" s="7" t="s">
        <v>197</v>
      </c>
      <c r="B11" s="7">
        <v>2018</v>
      </c>
      <c r="C11" s="36" t="s">
        <v>35</v>
      </c>
      <c r="D11" s="9" t="s">
        <v>241</v>
      </c>
      <c r="E11" s="7" t="s">
        <v>240</v>
      </c>
      <c r="F11" s="46" t="s">
        <v>264</v>
      </c>
      <c r="H11" s="115"/>
      <c r="I11" s="36"/>
      <c r="O11" s="46">
        <v>10</v>
      </c>
    </row>
    <row r="12" spans="1:16">
      <c r="A12" s="7" t="s">
        <v>197</v>
      </c>
      <c r="B12" s="7">
        <v>2019</v>
      </c>
      <c r="C12" s="36" t="s">
        <v>35</v>
      </c>
      <c r="D12" s="7" t="s">
        <v>270</v>
      </c>
      <c r="E12" s="7" t="s">
        <v>269</v>
      </c>
      <c r="F12" s="46" t="s">
        <v>256</v>
      </c>
      <c r="H12" s="115"/>
      <c r="I12" s="36"/>
      <c r="O12" s="46">
        <v>14</v>
      </c>
    </row>
    <row r="13" spans="1:16">
      <c r="A13" s="7" t="s">
        <v>197</v>
      </c>
      <c r="B13" s="7">
        <v>2019</v>
      </c>
      <c r="C13" s="36" t="s">
        <v>35</v>
      </c>
      <c r="D13" s="7" t="s">
        <v>242</v>
      </c>
      <c r="E13" s="7" t="s">
        <v>243</v>
      </c>
      <c r="F13" s="46" t="s">
        <v>258</v>
      </c>
      <c r="H13" s="115"/>
      <c r="I13" s="36"/>
      <c r="O13" s="46">
        <v>19</v>
      </c>
    </row>
    <row r="14" spans="1:16">
      <c r="A14" s="7" t="s">
        <v>197</v>
      </c>
      <c r="B14" s="7">
        <v>2019</v>
      </c>
      <c r="C14" s="36" t="s">
        <v>35</v>
      </c>
      <c r="D14" s="7" t="s">
        <v>270</v>
      </c>
      <c r="E14" s="7" t="s">
        <v>269</v>
      </c>
      <c r="F14" s="46" t="s">
        <v>255</v>
      </c>
      <c r="H14" s="115"/>
      <c r="I14" s="36"/>
      <c r="O14" s="46">
        <v>17</v>
      </c>
    </row>
    <row r="15" spans="1:16">
      <c r="A15" s="7" t="s">
        <v>197</v>
      </c>
      <c r="B15" s="7">
        <v>2019</v>
      </c>
      <c r="C15" s="36" t="s">
        <v>35</v>
      </c>
      <c r="D15" s="9" t="s">
        <v>230</v>
      </c>
      <c r="F15" s="46" t="s">
        <v>257</v>
      </c>
      <c r="H15" s="115"/>
      <c r="I15" s="36"/>
      <c r="O15" s="46">
        <v>20</v>
      </c>
    </row>
    <row r="16" spans="1:16">
      <c r="A16" s="7" t="s">
        <v>197</v>
      </c>
      <c r="B16" s="7">
        <v>2019</v>
      </c>
      <c r="C16" s="36" t="s">
        <v>35</v>
      </c>
      <c r="D16" s="9" t="s">
        <v>241</v>
      </c>
      <c r="E16" s="7" t="s">
        <v>240</v>
      </c>
      <c r="F16" s="46" t="s">
        <v>264</v>
      </c>
      <c r="H16" s="115"/>
      <c r="I16" s="36"/>
      <c r="O16" s="46">
        <v>10</v>
      </c>
    </row>
    <row r="17" spans="1:15">
      <c r="A17" s="7" t="s">
        <v>197</v>
      </c>
      <c r="B17" s="7">
        <v>2019</v>
      </c>
      <c r="C17" s="36" t="s">
        <v>35</v>
      </c>
      <c r="D17" s="9" t="s">
        <v>226</v>
      </c>
      <c r="E17" s="7" t="s">
        <v>237</v>
      </c>
      <c r="F17" s="46" t="s">
        <v>263</v>
      </c>
      <c r="H17" s="115"/>
      <c r="I17" s="36"/>
      <c r="O17" s="46">
        <v>11</v>
      </c>
    </row>
    <row r="18" spans="1:15">
      <c r="A18" s="7" t="s">
        <v>197</v>
      </c>
      <c r="B18" s="7">
        <v>2019</v>
      </c>
      <c r="C18" s="36" t="s">
        <v>35</v>
      </c>
      <c r="D18" s="9" t="s">
        <v>227</v>
      </c>
      <c r="F18" s="46" t="s">
        <v>265</v>
      </c>
      <c r="H18" s="115"/>
      <c r="I18" s="36"/>
      <c r="O18" s="46">
        <v>9</v>
      </c>
    </row>
    <row r="19" spans="1:15">
      <c r="A19" s="7" t="s">
        <v>197</v>
      </c>
      <c r="B19" s="7">
        <v>2019</v>
      </c>
      <c r="C19" s="36" t="s">
        <v>35</v>
      </c>
      <c r="E19" s="7" t="s">
        <v>272</v>
      </c>
      <c r="F19" s="46" t="s">
        <v>262</v>
      </c>
      <c r="H19" s="115"/>
      <c r="I19" s="36"/>
      <c r="O19" s="46">
        <v>8</v>
      </c>
    </row>
    <row r="20" spans="1:15">
      <c r="A20" s="7" t="s">
        <v>197</v>
      </c>
      <c r="B20" s="7">
        <v>2019</v>
      </c>
      <c r="C20" s="36" t="s">
        <v>35</v>
      </c>
      <c r="D20" s="7" t="s">
        <v>270</v>
      </c>
      <c r="E20" s="7" t="s">
        <v>269</v>
      </c>
      <c r="F20" s="46" t="s">
        <v>259</v>
      </c>
      <c r="H20" s="115"/>
      <c r="I20" s="36"/>
      <c r="O20" s="46">
        <v>6</v>
      </c>
    </row>
    <row r="21" spans="1:15">
      <c r="A21" s="7" t="s">
        <v>197</v>
      </c>
      <c r="B21" s="7">
        <v>2019</v>
      </c>
      <c r="C21" s="36" t="s">
        <v>35</v>
      </c>
      <c r="D21" s="7" t="s">
        <v>271</v>
      </c>
      <c r="F21" s="46" t="s">
        <v>260</v>
      </c>
      <c r="H21" s="115"/>
      <c r="I21" s="36"/>
      <c r="O21" s="46">
        <v>8</v>
      </c>
    </row>
    <row r="22" spans="1:15">
      <c r="A22" s="7" t="s">
        <v>197</v>
      </c>
      <c r="B22" s="7">
        <v>2020</v>
      </c>
      <c r="C22" s="36" t="s">
        <v>35</v>
      </c>
      <c r="D22" s="7" t="s">
        <v>270</v>
      </c>
      <c r="E22" s="7" t="s">
        <v>269</v>
      </c>
      <c r="F22" s="46" t="s">
        <v>256</v>
      </c>
      <c r="H22" s="115"/>
      <c r="I22" s="36"/>
      <c r="O22" s="46">
        <v>13</v>
      </c>
    </row>
    <row r="23" spans="1:15">
      <c r="A23" s="7" t="s">
        <v>197</v>
      </c>
      <c r="B23" s="7">
        <v>2020</v>
      </c>
      <c r="C23" s="36" t="s">
        <v>35</v>
      </c>
      <c r="D23" s="9" t="s">
        <v>230</v>
      </c>
      <c r="F23" s="46" t="s">
        <v>257</v>
      </c>
      <c r="H23" s="115"/>
      <c r="I23" s="36"/>
      <c r="O23" s="46">
        <v>17</v>
      </c>
    </row>
    <row r="24" spans="1:15">
      <c r="A24" s="7" t="s">
        <v>197</v>
      </c>
      <c r="B24" s="7">
        <v>2020</v>
      </c>
      <c r="C24" s="36" t="s">
        <v>35</v>
      </c>
      <c r="D24" s="7" t="s">
        <v>270</v>
      </c>
      <c r="E24" s="7" t="s">
        <v>269</v>
      </c>
      <c r="F24" s="46" t="s">
        <v>255</v>
      </c>
      <c r="H24" s="115"/>
      <c r="I24" s="36"/>
      <c r="O24" s="46">
        <v>15</v>
      </c>
    </row>
    <row r="25" spans="1:15">
      <c r="A25" s="7" t="s">
        <v>197</v>
      </c>
      <c r="B25" s="7">
        <v>2020</v>
      </c>
      <c r="C25" s="36" t="s">
        <v>35</v>
      </c>
      <c r="D25" s="7" t="s">
        <v>242</v>
      </c>
      <c r="E25" s="7" t="s">
        <v>243</v>
      </c>
      <c r="F25" s="46" t="s">
        <v>258</v>
      </c>
      <c r="H25" s="115"/>
      <c r="I25" s="36"/>
      <c r="O25" s="46">
        <v>15</v>
      </c>
    </row>
    <row r="26" spans="1:15">
      <c r="A26" s="7" t="s">
        <v>197</v>
      </c>
      <c r="B26" s="7">
        <v>2020</v>
      </c>
      <c r="C26" s="36" t="s">
        <v>35</v>
      </c>
      <c r="D26" s="9" t="s">
        <v>226</v>
      </c>
      <c r="E26" s="7" t="s">
        <v>237</v>
      </c>
      <c r="F26" s="46" t="s">
        <v>263</v>
      </c>
      <c r="H26" s="115"/>
      <c r="I26" s="36"/>
      <c r="O26" s="46">
        <v>17</v>
      </c>
    </row>
    <row r="27" spans="1:15">
      <c r="A27" s="7" t="s">
        <v>197</v>
      </c>
      <c r="B27" s="7">
        <v>2020</v>
      </c>
      <c r="C27" s="36" t="s">
        <v>35</v>
      </c>
      <c r="E27" s="7" t="s">
        <v>272</v>
      </c>
      <c r="F27" s="46" t="s">
        <v>262</v>
      </c>
      <c r="H27" s="115"/>
      <c r="I27" s="36"/>
      <c r="O27" s="46">
        <v>9</v>
      </c>
    </row>
    <row r="28" spans="1:15">
      <c r="A28" s="7" t="s">
        <v>197</v>
      </c>
      <c r="B28" s="7">
        <v>2020</v>
      </c>
      <c r="C28" s="36" t="s">
        <v>35</v>
      </c>
      <c r="D28" s="7" t="s">
        <v>271</v>
      </c>
      <c r="F28" s="46" t="s">
        <v>260</v>
      </c>
      <c r="H28" s="115"/>
      <c r="I28" s="36"/>
      <c r="O28" s="46">
        <v>6</v>
      </c>
    </row>
    <row r="29" spans="1:15">
      <c r="A29" s="7" t="s">
        <v>197</v>
      </c>
      <c r="B29" s="7">
        <v>2020</v>
      </c>
      <c r="C29" s="36" t="s">
        <v>35</v>
      </c>
      <c r="D29" s="9" t="s">
        <v>241</v>
      </c>
      <c r="E29" s="7" t="s">
        <v>240</v>
      </c>
      <c r="F29" s="46" t="s">
        <v>264</v>
      </c>
      <c r="H29" s="115"/>
      <c r="I29" s="36"/>
      <c r="O29" s="46">
        <v>10</v>
      </c>
    </row>
    <row r="30" spans="1:15">
      <c r="A30" s="7" t="s">
        <v>197</v>
      </c>
      <c r="B30" s="7">
        <v>2020</v>
      </c>
      <c r="C30" s="36" t="s">
        <v>35</v>
      </c>
      <c r="D30" s="9" t="s">
        <v>227</v>
      </c>
      <c r="F30" s="46" t="s">
        <v>265</v>
      </c>
      <c r="H30" s="115"/>
      <c r="I30" s="36"/>
      <c r="O30" s="46">
        <v>10</v>
      </c>
    </row>
    <row r="31" spans="1:15">
      <c r="A31" s="7" t="s">
        <v>197</v>
      </c>
      <c r="B31" s="7">
        <v>2020</v>
      </c>
      <c r="C31" s="36" t="s">
        <v>35</v>
      </c>
      <c r="D31" s="7" t="s">
        <v>270</v>
      </c>
      <c r="E31" s="7" t="s">
        <v>269</v>
      </c>
      <c r="F31" s="46" t="s">
        <v>259</v>
      </c>
      <c r="H31" s="115"/>
      <c r="I31" s="36"/>
      <c r="O31" s="46">
        <v>5</v>
      </c>
    </row>
    <row r="32" spans="1:15">
      <c r="A32" s="7" t="s">
        <v>197</v>
      </c>
      <c r="B32" s="7">
        <v>2021</v>
      </c>
      <c r="C32" s="36" t="s">
        <v>35</v>
      </c>
      <c r="D32" s="7" t="s">
        <v>270</v>
      </c>
      <c r="E32" s="7" t="s">
        <v>269</v>
      </c>
      <c r="F32" s="46" t="s">
        <v>256</v>
      </c>
      <c r="H32" s="115"/>
      <c r="I32" s="36"/>
      <c r="O32" s="129">
        <v>28</v>
      </c>
    </row>
    <row r="33" spans="1:15">
      <c r="A33" s="7" t="s">
        <v>197</v>
      </c>
      <c r="B33" s="7">
        <v>2021</v>
      </c>
      <c r="C33" s="36" t="s">
        <v>35</v>
      </c>
      <c r="D33" s="9" t="s">
        <v>230</v>
      </c>
      <c r="F33" s="46" t="s">
        <v>257</v>
      </c>
      <c r="H33" s="115"/>
      <c r="I33" s="36"/>
      <c r="O33" s="129">
        <v>24</v>
      </c>
    </row>
    <row r="34" spans="1:15">
      <c r="A34" s="7" t="s">
        <v>197</v>
      </c>
      <c r="B34" s="7">
        <v>2021</v>
      </c>
      <c r="C34" s="36" t="s">
        <v>35</v>
      </c>
      <c r="D34" s="7" t="s">
        <v>242</v>
      </c>
      <c r="E34" s="7" t="s">
        <v>243</v>
      </c>
      <c r="F34" s="46" t="s">
        <v>258</v>
      </c>
      <c r="H34" s="115"/>
      <c r="I34" s="36"/>
      <c r="O34" s="129">
        <v>24</v>
      </c>
    </row>
    <row r="35" spans="1:15">
      <c r="A35" s="7" t="s">
        <v>197</v>
      </c>
      <c r="B35" s="7">
        <v>2021</v>
      </c>
      <c r="C35" s="36" t="s">
        <v>35</v>
      </c>
      <c r="D35" s="9" t="s">
        <v>226</v>
      </c>
      <c r="E35" s="7" t="s">
        <v>237</v>
      </c>
      <c r="F35" s="46" t="s">
        <v>415</v>
      </c>
      <c r="H35" s="115"/>
      <c r="I35" s="36"/>
      <c r="O35" s="129">
        <v>22</v>
      </c>
    </row>
    <row r="36" spans="1:15">
      <c r="A36" s="7" t="s">
        <v>197</v>
      </c>
      <c r="B36" s="7">
        <v>2021</v>
      </c>
      <c r="C36" s="36" t="s">
        <v>35</v>
      </c>
      <c r="D36" s="7" t="s">
        <v>270</v>
      </c>
      <c r="E36" s="7" t="s">
        <v>269</v>
      </c>
      <c r="F36" s="46" t="s">
        <v>255</v>
      </c>
      <c r="H36" s="115"/>
      <c r="I36" s="36"/>
      <c r="O36" s="129">
        <v>22</v>
      </c>
    </row>
    <row r="37" spans="1:15">
      <c r="A37" s="7" t="s">
        <v>197</v>
      </c>
      <c r="B37" s="7">
        <v>2021</v>
      </c>
      <c r="C37" s="36" t="s">
        <v>35</v>
      </c>
      <c r="E37" s="7" t="s">
        <v>272</v>
      </c>
      <c r="F37" s="46" t="s">
        <v>262</v>
      </c>
      <c r="H37" s="115"/>
      <c r="I37" s="36"/>
      <c r="O37" s="129">
        <v>21</v>
      </c>
    </row>
    <row r="38" spans="1:15">
      <c r="A38" s="7" t="s">
        <v>197</v>
      </c>
      <c r="B38" s="7">
        <v>2021</v>
      </c>
      <c r="C38" s="36" t="s">
        <v>35</v>
      </c>
      <c r="D38" s="9" t="s">
        <v>241</v>
      </c>
      <c r="E38" s="7" t="s">
        <v>240</v>
      </c>
      <c r="F38" s="46" t="s">
        <v>264</v>
      </c>
      <c r="H38" s="115"/>
      <c r="I38" s="36"/>
      <c r="O38" s="129">
        <v>20</v>
      </c>
    </row>
    <row r="39" spans="1:15">
      <c r="A39" s="7" t="s">
        <v>197</v>
      </c>
      <c r="B39" s="7">
        <v>2021</v>
      </c>
      <c r="C39" s="36" t="s">
        <v>35</v>
      </c>
      <c r="F39" s="46" t="s">
        <v>416</v>
      </c>
      <c r="H39" s="115"/>
      <c r="I39" s="36"/>
      <c r="O39" s="129">
        <v>20</v>
      </c>
    </row>
    <row r="40" spans="1:15">
      <c r="A40" s="7" t="s">
        <v>197</v>
      </c>
      <c r="B40" s="7">
        <v>2021</v>
      </c>
      <c r="C40" s="36" t="s">
        <v>35</v>
      </c>
      <c r="D40" s="7" t="s">
        <v>271</v>
      </c>
      <c r="F40" s="46" t="s">
        <v>260</v>
      </c>
      <c r="H40" s="115"/>
      <c r="I40" s="36"/>
      <c r="O40" s="129">
        <v>20</v>
      </c>
    </row>
    <row r="41" spans="1:15">
      <c r="A41" s="7" t="s">
        <v>197</v>
      </c>
      <c r="B41" s="7">
        <v>2021</v>
      </c>
      <c r="C41" s="36" t="s">
        <v>35</v>
      </c>
      <c r="D41" s="9" t="s">
        <v>239</v>
      </c>
      <c r="E41" s="7" t="s">
        <v>238</v>
      </c>
      <c r="F41" s="46" t="s">
        <v>417</v>
      </c>
      <c r="H41" s="115"/>
      <c r="I41" s="36"/>
      <c r="O41" s="129">
        <v>16</v>
      </c>
    </row>
    <row r="42" spans="1:15">
      <c r="A42" s="7" t="s">
        <v>197</v>
      </c>
      <c r="B42" s="7">
        <v>2022</v>
      </c>
      <c r="C42" s="36" t="s">
        <v>35</v>
      </c>
      <c r="D42" s="9" t="s">
        <v>226</v>
      </c>
      <c r="E42" s="7" t="s">
        <v>237</v>
      </c>
      <c r="F42" s="46" t="s">
        <v>415</v>
      </c>
      <c r="H42" s="115"/>
      <c r="I42" s="36"/>
      <c r="O42" s="129">
        <v>30</v>
      </c>
    </row>
    <row r="43" spans="1:15">
      <c r="A43" s="7" t="s">
        <v>197</v>
      </c>
      <c r="B43" s="7">
        <v>2022</v>
      </c>
      <c r="C43" s="36" t="s">
        <v>35</v>
      </c>
      <c r="D43" s="7" t="s">
        <v>242</v>
      </c>
      <c r="E43" s="7" t="s">
        <v>243</v>
      </c>
      <c r="F43" s="46" t="s">
        <v>258</v>
      </c>
      <c r="H43" s="115"/>
      <c r="I43" s="36"/>
      <c r="O43" s="129">
        <v>27</v>
      </c>
    </row>
    <row r="44" spans="1:15">
      <c r="A44" s="7" t="s">
        <v>197</v>
      </c>
      <c r="B44" s="7">
        <v>2022</v>
      </c>
      <c r="C44" s="36" t="s">
        <v>35</v>
      </c>
      <c r="D44" s="7" t="s">
        <v>270</v>
      </c>
      <c r="E44" s="7" t="s">
        <v>269</v>
      </c>
      <c r="F44" s="46" t="s">
        <v>256</v>
      </c>
      <c r="H44" s="115"/>
      <c r="I44" s="36"/>
      <c r="O44" s="129">
        <v>24</v>
      </c>
    </row>
    <row r="45" spans="1:15">
      <c r="A45" s="7" t="s">
        <v>197</v>
      </c>
      <c r="B45" s="7">
        <v>2022</v>
      </c>
      <c r="C45" s="36" t="s">
        <v>35</v>
      </c>
      <c r="D45" s="7" t="s">
        <v>271</v>
      </c>
      <c r="F45" s="46" t="s">
        <v>260</v>
      </c>
      <c r="H45" s="115"/>
      <c r="I45" s="36"/>
      <c r="O45" s="129">
        <v>23</v>
      </c>
    </row>
    <row r="46" spans="1:15">
      <c r="A46" s="7" t="s">
        <v>197</v>
      </c>
      <c r="B46" s="7">
        <v>2022</v>
      </c>
      <c r="C46" s="36" t="s">
        <v>35</v>
      </c>
      <c r="D46" s="9" t="s">
        <v>239</v>
      </c>
      <c r="E46" s="7" t="s">
        <v>238</v>
      </c>
      <c r="F46" s="46" t="s">
        <v>417</v>
      </c>
      <c r="H46" s="115"/>
      <c r="I46" s="36"/>
      <c r="O46" s="129">
        <v>23</v>
      </c>
    </row>
    <row r="47" spans="1:15">
      <c r="A47" s="7" t="s">
        <v>197</v>
      </c>
      <c r="B47" s="7">
        <v>2022</v>
      </c>
      <c r="C47" s="36" t="s">
        <v>35</v>
      </c>
      <c r="D47" s="9" t="s">
        <v>230</v>
      </c>
      <c r="F47" s="46" t="s">
        <v>257</v>
      </c>
      <c r="H47" s="115"/>
      <c r="I47" s="36"/>
      <c r="O47" s="129">
        <v>22</v>
      </c>
    </row>
    <row r="48" spans="1:15">
      <c r="A48" s="7" t="s">
        <v>197</v>
      </c>
      <c r="B48" s="7">
        <v>2022</v>
      </c>
      <c r="C48" s="36" t="s">
        <v>35</v>
      </c>
      <c r="D48" s="9" t="s">
        <v>241</v>
      </c>
      <c r="E48" s="7" t="s">
        <v>240</v>
      </c>
      <c r="F48" s="46" t="s">
        <v>264</v>
      </c>
      <c r="H48" s="115"/>
      <c r="I48" s="36"/>
      <c r="O48" s="129">
        <v>20</v>
      </c>
    </row>
    <row r="49" spans="1:15">
      <c r="A49" s="7" t="s">
        <v>197</v>
      </c>
      <c r="B49" s="7">
        <v>2022</v>
      </c>
      <c r="C49" s="36" t="s">
        <v>35</v>
      </c>
      <c r="D49" s="7" t="s">
        <v>270</v>
      </c>
      <c r="E49" s="7" t="s">
        <v>269</v>
      </c>
      <c r="F49" s="46" t="s">
        <v>255</v>
      </c>
      <c r="H49" s="115"/>
      <c r="I49" s="36"/>
      <c r="O49" s="129">
        <v>20</v>
      </c>
    </row>
    <row r="50" spans="1:15">
      <c r="A50" s="7" t="s">
        <v>197</v>
      </c>
      <c r="B50" s="7">
        <v>2022</v>
      </c>
      <c r="C50" s="36" t="s">
        <v>35</v>
      </c>
      <c r="D50" s="7" t="s">
        <v>270</v>
      </c>
      <c r="E50" s="7" t="s">
        <v>269</v>
      </c>
      <c r="F50" s="46" t="s">
        <v>259</v>
      </c>
      <c r="H50" s="115"/>
      <c r="I50" s="36"/>
      <c r="O50" s="129">
        <v>16</v>
      </c>
    </row>
    <row r="51" spans="1:15">
      <c r="A51" s="7" t="s">
        <v>197</v>
      </c>
      <c r="B51" s="7">
        <v>2022</v>
      </c>
      <c r="C51" s="36" t="s">
        <v>35</v>
      </c>
      <c r="F51" s="46" t="s">
        <v>416</v>
      </c>
      <c r="H51" s="115"/>
      <c r="I51" s="36"/>
      <c r="O51" s="129">
        <v>16</v>
      </c>
    </row>
    <row r="52" spans="1:15">
      <c r="C52" s="36"/>
      <c r="H52" s="115"/>
      <c r="I52" s="36"/>
    </row>
    <row r="53" spans="1:15">
      <c r="C53" s="36"/>
      <c r="H53" s="115"/>
      <c r="I53" s="36"/>
    </row>
    <row r="54" spans="1:15">
      <c r="C54" s="36"/>
      <c r="H54" s="115"/>
      <c r="I54" s="36"/>
    </row>
    <row r="55" spans="1:15">
      <c r="C55" s="36"/>
      <c r="H55" s="115"/>
      <c r="I55" s="36"/>
    </row>
    <row r="56" spans="1:15">
      <c r="C56" s="36"/>
      <c r="H56" s="115"/>
      <c r="I56" s="36"/>
    </row>
    <row r="57" spans="1:15">
      <c r="C57" s="36"/>
      <c r="H57" s="115"/>
      <c r="I57" s="36"/>
    </row>
    <row r="58" spans="1:15">
      <c r="C58" s="36"/>
      <c r="H58" s="115"/>
      <c r="I58" s="36"/>
    </row>
    <row r="59" spans="1:15">
      <c r="C59" s="36"/>
      <c r="H59" s="115"/>
      <c r="I59" s="36"/>
    </row>
    <row r="60" spans="1:15">
      <c r="C60" s="36"/>
      <c r="H60" s="115"/>
      <c r="I60" s="36"/>
    </row>
    <row r="61" spans="1:15">
      <c r="C61" s="36"/>
      <c r="H61" s="115"/>
      <c r="I61" s="36"/>
    </row>
    <row r="62" spans="1:15">
      <c r="C62" s="36"/>
      <c r="H62" s="115"/>
      <c r="I62" s="36"/>
    </row>
    <row r="63" spans="1:15">
      <c r="C63" s="36"/>
      <c r="H63" s="115"/>
      <c r="I63" s="36"/>
    </row>
    <row r="64" spans="1:15">
      <c r="C64" s="36"/>
      <c r="H64" s="115"/>
      <c r="I64" s="36"/>
    </row>
    <row r="65" spans="3:9">
      <c r="C65" s="36"/>
      <c r="H65" s="115"/>
      <c r="I65" s="36"/>
    </row>
    <row r="66" spans="3:9">
      <c r="C66" s="36"/>
      <c r="H66" s="115"/>
      <c r="I66" s="36"/>
    </row>
    <row r="67" spans="3:9">
      <c r="C67" s="36"/>
      <c r="H67" s="115"/>
      <c r="I67" s="36"/>
    </row>
    <row r="68" spans="3:9">
      <c r="C68" s="36"/>
      <c r="H68" s="115"/>
      <c r="I68" s="36"/>
    </row>
    <row r="69" spans="3:9">
      <c r="C69" s="36"/>
      <c r="H69" s="115"/>
      <c r="I69" s="36"/>
    </row>
    <row r="70" spans="3:9">
      <c r="C70" s="36"/>
      <c r="H70" s="115"/>
      <c r="I70" s="36"/>
    </row>
    <row r="71" spans="3:9">
      <c r="C71" s="36"/>
      <c r="H71" s="115"/>
      <c r="I71" s="36"/>
    </row>
    <row r="72" spans="3:9">
      <c r="C72" s="36"/>
      <c r="H72" s="115"/>
      <c r="I72" s="36"/>
    </row>
    <row r="73" spans="3:9">
      <c r="C73" s="36"/>
      <c r="H73" s="115"/>
      <c r="I73" s="36"/>
    </row>
    <row r="74" spans="3:9">
      <c r="C74" s="36"/>
      <c r="H74" s="115"/>
      <c r="I74" s="36"/>
    </row>
    <row r="75" spans="3:9">
      <c r="C75" s="36"/>
      <c r="H75" s="115"/>
      <c r="I75" s="36"/>
    </row>
    <row r="76" spans="3:9">
      <c r="C76" s="36"/>
      <c r="H76" s="115"/>
      <c r="I76" s="36"/>
    </row>
    <row r="77" spans="3:9">
      <c r="C77" s="36"/>
      <c r="H77" s="115"/>
      <c r="I77" s="36"/>
    </row>
    <row r="78" spans="3:9">
      <c r="C78" s="36"/>
      <c r="H78" s="115"/>
      <c r="I78" s="36"/>
    </row>
    <row r="79" spans="3:9">
      <c r="C79" s="36"/>
      <c r="H79" s="115"/>
      <c r="I79" s="36"/>
    </row>
    <row r="80" spans="3:9">
      <c r="C80" s="36"/>
      <c r="H80" s="115"/>
      <c r="I80" s="36"/>
    </row>
    <row r="81" spans="3:9">
      <c r="C81" s="36"/>
      <c r="H81" s="115"/>
      <c r="I81" s="36"/>
    </row>
    <row r="82" spans="3:9">
      <c r="C82" s="36"/>
      <c r="H82" s="115"/>
      <c r="I82" s="36"/>
    </row>
    <row r="83" spans="3:9">
      <c r="C83" s="36"/>
      <c r="H83" s="115"/>
      <c r="I83" s="36"/>
    </row>
    <row r="84" spans="3:9">
      <c r="C84" s="36"/>
      <c r="H84" s="115"/>
      <c r="I84" s="36"/>
    </row>
    <row r="85" spans="3:9">
      <c r="C85" s="36"/>
      <c r="H85" s="115"/>
      <c r="I85" s="36"/>
    </row>
    <row r="86" spans="3:9">
      <c r="C86" s="36"/>
      <c r="H86" s="115"/>
      <c r="I86" s="36"/>
    </row>
    <row r="87" spans="3:9">
      <c r="C87" s="36"/>
      <c r="H87" s="115"/>
      <c r="I87" s="36"/>
    </row>
    <row r="88" spans="3:9">
      <c r="C88" s="36"/>
      <c r="H88" s="115"/>
      <c r="I88" s="36"/>
    </row>
    <row r="89" spans="3:9">
      <c r="C89" s="36"/>
      <c r="H89" s="115"/>
      <c r="I89" s="36"/>
    </row>
    <row r="90" spans="3:9">
      <c r="C90" s="36"/>
      <c r="H90" s="115"/>
      <c r="I90" s="36"/>
    </row>
    <row r="91" spans="3:9">
      <c r="C91" s="36"/>
      <c r="H91" s="115"/>
      <c r="I91" s="36"/>
    </row>
    <row r="92" spans="3:9">
      <c r="C92" s="36"/>
      <c r="H92" s="115"/>
      <c r="I92" s="36"/>
    </row>
    <row r="93" spans="3:9">
      <c r="C93" s="36"/>
      <c r="H93" s="115"/>
      <c r="I93" s="36"/>
    </row>
    <row r="94" spans="3:9">
      <c r="C94" s="36"/>
      <c r="H94" s="115"/>
      <c r="I94" s="36"/>
    </row>
    <row r="95" spans="3:9">
      <c r="C95" s="36"/>
      <c r="H95" s="115"/>
      <c r="I95" s="36"/>
    </row>
    <row r="96" spans="3:9">
      <c r="C96" s="36"/>
      <c r="H96" s="115"/>
      <c r="I96" s="36"/>
    </row>
    <row r="97" spans="3:9">
      <c r="C97" s="36"/>
      <c r="H97" s="115"/>
      <c r="I97" s="36"/>
    </row>
    <row r="98" spans="3:9">
      <c r="C98" s="36"/>
      <c r="H98" s="115"/>
      <c r="I98" s="36"/>
    </row>
    <row r="99" spans="3:9">
      <c r="C99" s="36"/>
      <c r="H99" s="115"/>
      <c r="I99" s="36"/>
    </row>
    <row r="100" spans="3:9">
      <c r="C100" s="36"/>
      <c r="H100" s="115"/>
      <c r="I100" s="36"/>
    </row>
    <row r="101" spans="3:9">
      <c r="C101" s="36"/>
      <c r="H101" s="115"/>
      <c r="I101" s="36"/>
    </row>
    <row r="102" spans="3:9">
      <c r="C102" s="36"/>
      <c r="H102" s="115"/>
      <c r="I102" s="36"/>
    </row>
    <row r="103" spans="3:9">
      <c r="C103" s="36"/>
      <c r="H103" s="115"/>
      <c r="I103" s="36"/>
    </row>
    <row r="104" spans="3:9">
      <c r="C104" s="36"/>
      <c r="H104" s="115"/>
      <c r="I104" s="36"/>
    </row>
    <row r="105" spans="3:9">
      <c r="C105" s="36"/>
      <c r="H105" s="115"/>
      <c r="I105" s="36"/>
    </row>
    <row r="106" spans="3:9">
      <c r="C106" s="36"/>
      <c r="H106" s="115"/>
      <c r="I106" s="36"/>
    </row>
    <row r="107" spans="3:9">
      <c r="C107" s="36"/>
      <c r="H107" s="115"/>
      <c r="I107" s="36"/>
    </row>
    <row r="108" spans="3:9">
      <c r="C108" s="36"/>
      <c r="H108" s="115"/>
      <c r="I108" s="36"/>
    </row>
    <row r="109" spans="3:9">
      <c r="C109" s="36"/>
      <c r="H109" s="115"/>
      <c r="I109" s="36"/>
    </row>
    <row r="110" spans="3:9">
      <c r="C110" s="36"/>
      <c r="H110" s="115"/>
      <c r="I110" s="36"/>
    </row>
    <row r="111" spans="3:9">
      <c r="C111" s="36"/>
      <c r="H111" s="115"/>
      <c r="I111" s="36"/>
    </row>
    <row r="112" spans="3:9">
      <c r="C112" s="36"/>
      <c r="H112" s="115"/>
      <c r="I112" s="36"/>
    </row>
    <row r="113" spans="3:9">
      <c r="C113" s="36"/>
      <c r="H113" s="115"/>
      <c r="I113" s="36"/>
    </row>
    <row r="114" spans="3:9">
      <c r="C114" s="36"/>
      <c r="H114" s="115"/>
      <c r="I114" s="36"/>
    </row>
    <row r="115" spans="3:9">
      <c r="C115" s="36"/>
      <c r="H115" s="115"/>
      <c r="I115" s="36"/>
    </row>
    <row r="116" spans="3:9">
      <c r="C116" s="36"/>
      <c r="H116" s="115"/>
      <c r="I116" s="36"/>
    </row>
    <row r="117" spans="3:9">
      <c r="C117" s="36"/>
      <c r="H117" s="115"/>
      <c r="I117" s="36"/>
    </row>
    <row r="118" spans="3:9">
      <c r="C118" s="36"/>
      <c r="H118" s="115"/>
      <c r="I118" s="36"/>
    </row>
    <row r="119" spans="3:9">
      <c r="C119" s="36"/>
      <c r="H119" s="115"/>
      <c r="I119" s="36"/>
    </row>
    <row r="120" spans="3:9">
      <c r="C120" s="36"/>
      <c r="H120" s="115"/>
      <c r="I120" s="36"/>
    </row>
    <row r="121" spans="3:9">
      <c r="C121" s="36"/>
      <c r="H121" s="115"/>
      <c r="I121" s="36"/>
    </row>
    <row r="122" spans="3:9">
      <c r="C122" s="36"/>
      <c r="H122" s="115"/>
      <c r="I122" s="36"/>
    </row>
    <row r="123" spans="3:9">
      <c r="C123" s="36"/>
      <c r="H123" s="115"/>
      <c r="I123" s="36"/>
    </row>
    <row r="124" spans="3:9">
      <c r="C124" s="36"/>
      <c r="H124" s="115"/>
      <c r="I124" s="36"/>
    </row>
    <row r="125" spans="3:9">
      <c r="C125" s="36"/>
      <c r="H125" s="115"/>
      <c r="I125" s="36"/>
    </row>
    <row r="126" spans="3:9">
      <c r="C126" s="36"/>
      <c r="H126" s="115"/>
      <c r="I126" s="36"/>
    </row>
    <row r="127" spans="3:9">
      <c r="C127" s="36"/>
      <c r="H127" s="115"/>
      <c r="I127" s="36"/>
    </row>
    <row r="128" spans="3:9">
      <c r="C128" s="36"/>
      <c r="H128" s="115"/>
      <c r="I128" s="36"/>
    </row>
    <row r="129" spans="3:9">
      <c r="C129" s="36"/>
      <c r="H129" s="115"/>
      <c r="I129" s="36"/>
    </row>
    <row r="130" spans="3:9">
      <c r="C130" s="36"/>
      <c r="H130" s="115"/>
      <c r="I130" s="36"/>
    </row>
    <row r="131" spans="3:9">
      <c r="C131" s="36"/>
      <c r="H131" s="115"/>
      <c r="I131" s="36"/>
    </row>
    <row r="132" spans="3:9">
      <c r="C132" s="36"/>
      <c r="H132" s="115"/>
      <c r="I132" s="36"/>
    </row>
    <row r="133" spans="3:9">
      <c r="C133" s="36"/>
      <c r="H133" s="115"/>
      <c r="I133" s="36"/>
    </row>
    <row r="134" spans="3:9">
      <c r="C134" s="36"/>
      <c r="H134" s="115"/>
      <c r="I134" s="36"/>
    </row>
    <row r="135" spans="3:9">
      <c r="C135" s="36"/>
      <c r="H135" s="115"/>
      <c r="I135" s="36"/>
    </row>
    <row r="136" spans="3:9">
      <c r="C136" s="36"/>
      <c r="H136" s="115"/>
      <c r="I136" s="36"/>
    </row>
    <row r="137" spans="3:9">
      <c r="C137" s="36"/>
      <c r="H137" s="115"/>
      <c r="I137" s="36"/>
    </row>
    <row r="138" spans="3:9">
      <c r="C138" s="36"/>
      <c r="H138" s="115"/>
      <c r="I138" s="36"/>
    </row>
    <row r="139" spans="3:9">
      <c r="C139" s="36"/>
      <c r="H139" s="115"/>
      <c r="I139" s="36"/>
    </row>
    <row r="140" spans="3:9">
      <c r="C140" s="36"/>
      <c r="H140" s="115"/>
      <c r="I140" s="36"/>
    </row>
    <row r="141" spans="3:9">
      <c r="C141" s="36"/>
      <c r="H141" s="115"/>
      <c r="I141" s="36"/>
    </row>
    <row r="142" spans="3:9">
      <c r="C142" s="36"/>
      <c r="H142" s="115"/>
      <c r="I142" s="36"/>
    </row>
    <row r="143" spans="3:9">
      <c r="C143" s="36"/>
      <c r="H143" s="115"/>
      <c r="I143" s="36"/>
    </row>
    <row r="144" spans="3:9">
      <c r="C144" s="36"/>
      <c r="H144" s="115"/>
      <c r="I144" s="36"/>
    </row>
    <row r="145" spans="3:9">
      <c r="C145" s="36"/>
      <c r="H145" s="115"/>
      <c r="I145" s="36"/>
    </row>
    <row r="146" spans="3:9">
      <c r="C146" s="36"/>
      <c r="H146" s="115"/>
      <c r="I146" s="36"/>
    </row>
    <row r="147" spans="3:9">
      <c r="C147" s="36"/>
      <c r="H147" s="115"/>
      <c r="I147" s="36"/>
    </row>
    <row r="148" spans="3:9">
      <c r="C148" s="36"/>
      <c r="H148" s="115"/>
      <c r="I148" s="36"/>
    </row>
    <row r="149" spans="3:9">
      <c r="C149" s="36"/>
      <c r="H149" s="115"/>
      <c r="I149" s="36"/>
    </row>
    <row r="150" spans="3:9">
      <c r="C150" s="36"/>
      <c r="H150" s="115"/>
      <c r="I150" s="36"/>
    </row>
    <row r="151" spans="3:9">
      <c r="C151" s="36"/>
      <c r="H151" s="115"/>
      <c r="I151" s="36"/>
    </row>
    <row r="152" spans="3:9">
      <c r="C152" s="36"/>
      <c r="H152" s="115"/>
      <c r="I152" s="36"/>
    </row>
    <row r="153" spans="3:9">
      <c r="C153" s="36"/>
      <c r="H153" s="115"/>
      <c r="I153" s="36"/>
    </row>
    <row r="154" spans="3:9">
      <c r="C154" s="36"/>
      <c r="H154" s="115"/>
      <c r="I154" s="36"/>
    </row>
    <row r="155" spans="3:9">
      <c r="C155" s="36"/>
      <c r="H155" s="115"/>
      <c r="I155" s="36"/>
    </row>
    <row r="156" spans="3:9">
      <c r="C156" s="36"/>
      <c r="H156" s="115"/>
      <c r="I156" s="36"/>
    </row>
    <row r="157" spans="3:9">
      <c r="C157" s="36"/>
      <c r="H157" s="115"/>
      <c r="I157" s="184"/>
    </row>
    <row r="158" spans="3:9">
      <c r="C158" s="36"/>
      <c r="H158" s="115"/>
      <c r="I158" s="36"/>
    </row>
    <row r="159" spans="3:9">
      <c r="C159" s="36"/>
      <c r="H159" s="115"/>
      <c r="I159" s="36"/>
    </row>
    <row r="160" spans="3:9">
      <c r="C160" s="36"/>
      <c r="H160" s="115"/>
      <c r="I160" s="36"/>
    </row>
    <row r="161" spans="3:9">
      <c r="C161" s="36"/>
      <c r="H161" s="115"/>
      <c r="I161" s="36"/>
    </row>
    <row r="162" spans="3:9">
      <c r="C162" s="36"/>
      <c r="H162" s="115"/>
      <c r="I162" s="36"/>
    </row>
    <row r="163" spans="3:9">
      <c r="C163" s="36"/>
      <c r="H163" s="115"/>
      <c r="I163" s="36"/>
    </row>
    <row r="164" spans="3:9">
      <c r="H164" s="115"/>
      <c r="I164" s="36"/>
    </row>
    <row r="165" spans="3:9">
      <c r="H165" s="115"/>
      <c r="I165" s="36"/>
    </row>
    <row r="166" spans="3:9">
      <c r="H166" s="115"/>
      <c r="I166" s="36"/>
    </row>
    <row r="167" spans="3:9">
      <c r="H167" s="115"/>
      <c r="I167" s="36"/>
    </row>
    <row r="168" spans="3:9">
      <c r="H168" s="115"/>
      <c r="I168" s="36"/>
    </row>
    <row r="169" spans="3:9">
      <c r="H169" s="115"/>
      <c r="I169" s="36"/>
    </row>
    <row r="170" spans="3:9">
      <c r="H170" s="115"/>
      <c r="I170" s="36"/>
    </row>
    <row r="171" spans="3:9">
      <c r="H171" s="115"/>
      <c r="I171" s="36"/>
    </row>
    <row r="172" spans="3:9">
      <c r="H172" s="115"/>
      <c r="I172" s="36"/>
    </row>
    <row r="173" spans="3:9">
      <c r="H173" s="115"/>
      <c r="I173" s="36"/>
    </row>
    <row r="174" spans="3:9">
      <c r="H174" s="115"/>
      <c r="I174" s="36"/>
    </row>
    <row r="175" spans="3:9">
      <c r="H175" s="115"/>
      <c r="I175" s="36"/>
    </row>
    <row r="176" spans="3:9">
      <c r="H176" s="115"/>
      <c r="I176" s="36"/>
    </row>
    <row r="177" spans="8:9">
      <c r="H177" s="115"/>
      <c r="I177" s="36"/>
    </row>
    <row r="178" spans="8:9">
      <c r="H178" s="115"/>
      <c r="I178" s="36"/>
    </row>
    <row r="179" spans="8:9">
      <c r="H179" s="115"/>
      <c r="I179" s="36"/>
    </row>
    <row r="180" spans="8:9">
      <c r="H180" s="115"/>
      <c r="I180" s="36"/>
    </row>
    <row r="181" spans="8:9">
      <c r="H181" s="115"/>
      <c r="I181" s="36"/>
    </row>
    <row r="182" spans="8:9">
      <c r="H182" s="115"/>
      <c r="I182" s="36"/>
    </row>
    <row r="183" spans="8:9">
      <c r="H183" s="115"/>
      <c r="I183" s="36"/>
    </row>
    <row r="184" spans="8:9">
      <c r="H184" s="115"/>
      <c r="I184" s="36"/>
    </row>
    <row r="185" spans="8:9">
      <c r="H185" s="115"/>
      <c r="I185" s="36"/>
    </row>
    <row r="186" spans="8:9">
      <c r="H186" s="115"/>
      <c r="I186" s="36"/>
    </row>
    <row r="187" spans="8:9">
      <c r="H187" s="115"/>
      <c r="I187" s="36"/>
    </row>
    <row r="188" spans="8:9">
      <c r="H188" s="115"/>
      <c r="I188" s="36"/>
    </row>
    <row r="189" spans="8:9">
      <c r="H189" s="115"/>
      <c r="I189" s="36"/>
    </row>
    <row r="190" spans="8:9">
      <c r="H190" s="115"/>
      <c r="I190" s="36"/>
    </row>
    <row r="191" spans="8:9">
      <c r="H191" s="115"/>
      <c r="I191" s="36"/>
    </row>
    <row r="192" spans="8:9">
      <c r="H192" s="115"/>
      <c r="I192" s="36"/>
    </row>
    <row r="193" spans="8:9">
      <c r="H193" s="115"/>
      <c r="I193" s="36"/>
    </row>
    <row r="194" spans="8:9">
      <c r="H194" s="115"/>
      <c r="I194" s="36"/>
    </row>
    <row r="195" spans="8:9">
      <c r="H195" s="115"/>
      <c r="I195" s="36"/>
    </row>
    <row r="196" spans="8:9">
      <c r="H196" s="115"/>
      <c r="I196" s="36"/>
    </row>
    <row r="197" spans="8:9">
      <c r="H197" s="115"/>
      <c r="I197" s="36"/>
    </row>
    <row r="198" spans="8:9">
      <c r="H198" s="115"/>
      <c r="I198" s="36"/>
    </row>
    <row r="199" spans="8:9">
      <c r="H199" s="115"/>
      <c r="I199" s="36"/>
    </row>
    <row r="200" spans="8:9">
      <c r="H200" s="115"/>
      <c r="I200" s="36"/>
    </row>
    <row r="201" spans="8:9">
      <c r="H201" s="115"/>
      <c r="I201" s="36"/>
    </row>
    <row r="202" spans="8:9">
      <c r="H202" s="115"/>
      <c r="I202" s="36"/>
    </row>
    <row r="203" spans="8:9">
      <c r="H203" s="115"/>
      <c r="I203" s="36"/>
    </row>
    <row r="204" spans="8:9">
      <c r="H204" s="115"/>
      <c r="I204" s="36"/>
    </row>
    <row r="205" spans="8:9">
      <c r="H205" s="115"/>
      <c r="I205" s="36"/>
    </row>
    <row r="206" spans="8:9">
      <c r="H206" s="115"/>
      <c r="I206" s="36"/>
    </row>
    <row r="207" spans="8:9">
      <c r="H207" s="115"/>
      <c r="I207" s="36"/>
    </row>
    <row r="208" spans="8:9">
      <c r="H208" s="115"/>
      <c r="I208" s="36"/>
    </row>
    <row r="209" spans="8:9">
      <c r="H209" s="115"/>
      <c r="I209" s="36"/>
    </row>
    <row r="210" spans="8:9">
      <c r="H210" s="115"/>
      <c r="I210" s="36"/>
    </row>
    <row r="211" spans="8:9">
      <c r="H211" s="115"/>
      <c r="I211" s="36"/>
    </row>
    <row r="212" spans="8:9">
      <c r="H212" s="115"/>
      <c r="I212" s="36"/>
    </row>
    <row r="213" spans="8:9">
      <c r="H213" s="115"/>
      <c r="I213" s="36"/>
    </row>
    <row r="214" spans="8:9">
      <c r="H214" s="115"/>
      <c r="I214" s="36"/>
    </row>
    <row r="215" spans="8:9">
      <c r="H215" s="115"/>
      <c r="I215" s="36"/>
    </row>
    <row r="216" spans="8:9">
      <c r="H216" s="115"/>
      <c r="I216" s="36"/>
    </row>
    <row r="217" spans="8:9">
      <c r="H217" s="115"/>
      <c r="I217" s="36"/>
    </row>
    <row r="218" spans="8:9">
      <c r="H218" s="115"/>
      <c r="I218" s="36"/>
    </row>
    <row r="219" spans="8:9">
      <c r="H219" s="115"/>
      <c r="I219" s="36"/>
    </row>
    <row r="220" spans="8:9">
      <c r="H220" s="115"/>
      <c r="I220" s="36"/>
    </row>
    <row r="221" spans="8:9">
      <c r="H221" s="115"/>
      <c r="I221" s="36"/>
    </row>
    <row r="222" spans="8:9">
      <c r="H222" s="115"/>
      <c r="I222" s="36"/>
    </row>
    <row r="223" spans="8:9">
      <c r="H223" s="115"/>
      <c r="I223" s="36"/>
    </row>
    <row r="224" spans="8:9">
      <c r="H224" s="115"/>
      <c r="I224" s="36"/>
    </row>
    <row r="225" spans="8:9">
      <c r="H225" s="115"/>
      <c r="I225" s="36"/>
    </row>
    <row r="226" spans="8:9">
      <c r="H226" s="115"/>
      <c r="I226" s="36"/>
    </row>
    <row r="227" spans="8:9">
      <c r="H227" s="115"/>
      <c r="I227" s="36"/>
    </row>
    <row r="228" spans="8:9">
      <c r="H228" s="115"/>
      <c r="I228" s="36"/>
    </row>
    <row r="229" spans="8:9">
      <c r="H229" s="115"/>
      <c r="I229" s="36"/>
    </row>
    <row r="230" spans="8:9">
      <c r="H230" s="115"/>
      <c r="I230" s="36"/>
    </row>
    <row r="231" spans="8:9">
      <c r="H231" s="115"/>
      <c r="I231" s="36"/>
    </row>
    <row r="232" spans="8:9">
      <c r="H232" s="115"/>
      <c r="I232" s="36"/>
    </row>
    <row r="233" spans="8:9">
      <c r="H233" s="115"/>
      <c r="I233" s="36"/>
    </row>
    <row r="234" spans="8:9">
      <c r="H234" s="115"/>
      <c r="I234" s="36"/>
    </row>
    <row r="235" spans="8:9">
      <c r="H235" s="115"/>
      <c r="I235" s="36"/>
    </row>
    <row r="236" spans="8:9">
      <c r="H236" s="115"/>
      <c r="I236" s="36"/>
    </row>
    <row r="237" spans="8:9">
      <c r="H237" s="115"/>
      <c r="I237" s="36"/>
    </row>
    <row r="238" spans="8:9">
      <c r="H238" s="115"/>
      <c r="I238" s="36"/>
    </row>
    <row r="239" spans="8:9">
      <c r="H239" s="115"/>
      <c r="I239" s="36"/>
    </row>
    <row r="240" spans="8:9">
      <c r="H240" s="115"/>
      <c r="I240" s="36"/>
    </row>
    <row r="241" spans="8:9">
      <c r="H241" s="115"/>
      <c r="I241" s="36"/>
    </row>
    <row r="242" spans="8:9">
      <c r="H242" s="115"/>
      <c r="I242" s="36"/>
    </row>
    <row r="243" spans="8:9">
      <c r="H243" s="115"/>
      <c r="I243" s="36"/>
    </row>
    <row r="244" spans="8:9">
      <c r="H244" s="115"/>
      <c r="I244" s="36"/>
    </row>
    <row r="245" spans="8:9">
      <c r="H245" s="115"/>
      <c r="I245" s="36"/>
    </row>
    <row r="246" spans="8:9">
      <c r="H246" s="115"/>
      <c r="I246" s="36"/>
    </row>
    <row r="247" spans="8:9">
      <c r="H247" s="115"/>
      <c r="I247" s="36"/>
    </row>
    <row r="248" spans="8:9">
      <c r="H248" s="115"/>
      <c r="I248" s="36"/>
    </row>
    <row r="249" spans="8:9">
      <c r="H249" s="115"/>
      <c r="I249" s="36"/>
    </row>
    <row r="250" spans="8:9">
      <c r="H250" s="115"/>
      <c r="I250" s="36"/>
    </row>
    <row r="251" spans="8:9">
      <c r="H251" s="115"/>
      <c r="I251" s="36"/>
    </row>
    <row r="252" spans="8:9">
      <c r="H252" s="115"/>
      <c r="I252" s="36"/>
    </row>
    <row r="253" spans="8:9">
      <c r="H253" s="115"/>
      <c r="I253" s="36"/>
    </row>
    <row r="254" spans="8:9">
      <c r="H254" s="115"/>
      <c r="I254" s="36"/>
    </row>
    <row r="255" spans="8:9">
      <c r="H255" s="115"/>
      <c r="I255" s="36"/>
    </row>
    <row r="256" spans="8:9">
      <c r="H256" s="115"/>
      <c r="I256" s="36"/>
    </row>
    <row r="257" spans="8:9">
      <c r="H257" s="115"/>
      <c r="I257" s="36"/>
    </row>
    <row r="258" spans="8:9">
      <c r="H258" s="115"/>
      <c r="I258" s="36"/>
    </row>
    <row r="259" spans="8:9">
      <c r="H259" s="115"/>
      <c r="I259" s="36"/>
    </row>
    <row r="260" spans="8:9">
      <c r="H260" s="115"/>
      <c r="I260" s="36"/>
    </row>
    <row r="261" spans="8:9">
      <c r="H261" s="115"/>
      <c r="I261" s="36"/>
    </row>
    <row r="262" spans="8:9">
      <c r="H262" s="115"/>
      <c r="I262" s="36"/>
    </row>
    <row r="263" spans="8:9">
      <c r="H263" s="115"/>
      <c r="I263" s="36"/>
    </row>
    <row r="264" spans="8:9">
      <c r="H264" s="115"/>
      <c r="I264" s="36"/>
    </row>
    <row r="265" spans="8:9">
      <c r="H265" s="115"/>
      <c r="I265" s="36"/>
    </row>
    <row r="266" spans="8:9">
      <c r="H266" s="115"/>
      <c r="I266" s="36"/>
    </row>
    <row r="267" spans="8:9">
      <c r="H267" s="115"/>
      <c r="I267" s="36"/>
    </row>
    <row r="268" spans="8:9">
      <c r="H268" s="115"/>
      <c r="I268" s="36"/>
    </row>
    <row r="269" spans="8:9">
      <c r="H269" s="115"/>
      <c r="I269" s="36"/>
    </row>
    <row r="270" spans="8:9">
      <c r="H270" s="115"/>
      <c r="I270" s="36"/>
    </row>
    <row r="271" spans="8:9">
      <c r="H271" s="115"/>
      <c r="I271" s="36"/>
    </row>
    <row r="272" spans="8:9">
      <c r="H272" s="115"/>
      <c r="I272" s="36"/>
    </row>
    <row r="273" spans="8:9">
      <c r="H273" s="115"/>
      <c r="I273" s="36"/>
    </row>
    <row r="274" spans="8:9">
      <c r="H274" s="115"/>
      <c r="I274" s="36"/>
    </row>
    <row r="275" spans="8:9">
      <c r="H275" s="115"/>
      <c r="I275" s="36"/>
    </row>
    <row r="276" spans="8:9">
      <c r="H276" s="115"/>
      <c r="I276" s="36"/>
    </row>
    <row r="277" spans="8:9">
      <c r="H277" s="115"/>
      <c r="I277" s="36"/>
    </row>
    <row r="278" spans="8:9">
      <c r="H278" s="115"/>
      <c r="I278" s="36"/>
    </row>
    <row r="279" spans="8:9">
      <c r="H279" s="115"/>
      <c r="I279" s="36"/>
    </row>
    <row r="280" spans="8:9">
      <c r="H280" s="115"/>
      <c r="I280" s="36"/>
    </row>
    <row r="281" spans="8:9">
      <c r="H281" s="115"/>
      <c r="I281" s="36"/>
    </row>
    <row r="282" spans="8:9">
      <c r="H282" s="115"/>
      <c r="I282" s="36"/>
    </row>
    <row r="283" spans="8:9">
      <c r="H283" s="115"/>
      <c r="I283" s="36"/>
    </row>
    <row r="284" spans="8:9">
      <c r="H284" s="115"/>
      <c r="I284" s="36"/>
    </row>
    <row r="285" spans="8:9">
      <c r="H285" s="115"/>
      <c r="I285" s="36"/>
    </row>
    <row r="286" spans="8:9">
      <c r="H286" s="115"/>
      <c r="I286" s="36"/>
    </row>
    <row r="287" spans="8:9">
      <c r="H287" s="115"/>
      <c r="I287" s="36"/>
    </row>
    <row r="288" spans="8:9">
      <c r="H288" s="115"/>
      <c r="I288" s="36"/>
    </row>
    <row r="289" spans="8:9">
      <c r="H289" s="115"/>
      <c r="I289" s="36"/>
    </row>
    <row r="290" spans="8:9">
      <c r="H290" s="115"/>
      <c r="I290" s="36"/>
    </row>
    <row r="291" spans="8:9">
      <c r="H291" s="115"/>
      <c r="I291" s="36"/>
    </row>
    <row r="292" spans="8:9">
      <c r="H292" s="115"/>
      <c r="I292" s="36"/>
    </row>
    <row r="293" spans="8:9">
      <c r="H293" s="115"/>
      <c r="I293" s="36"/>
    </row>
    <row r="294" spans="8:9">
      <c r="H294" s="115"/>
      <c r="I294" s="36"/>
    </row>
    <row r="295" spans="8:9">
      <c r="H295" s="115"/>
      <c r="I295" s="36"/>
    </row>
    <row r="296" spans="8:9">
      <c r="H296" s="115"/>
      <c r="I296" s="36"/>
    </row>
    <row r="297" spans="8:9">
      <c r="H297" s="115"/>
      <c r="I297" s="36"/>
    </row>
    <row r="298" spans="8:9">
      <c r="H298" s="115"/>
      <c r="I298" s="36"/>
    </row>
    <row r="299" spans="8:9">
      <c r="H299" s="115"/>
      <c r="I299" s="36"/>
    </row>
    <row r="300" spans="8:9">
      <c r="H300" s="115"/>
      <c r="I300" s="36"/>
    </row>
    <row r="301" spans="8:9">
      <c r="H301" s="115"/>
      <c r="I301" s="36"/>
    </row>
    <row r="302" spans="8:9">
      <c r="H302" s="115"/>
      <c r="I302" s="36"/>
    </row>
    <row r="303" spans="8:9">
      <c r="H303" s="115"/>
      <c r="I303" s="36"/>
    </row>
    <row r="304" spans="8:9">
      <c r="H304" s="115"/>
      <c r="I304" s="36"/>
    </row>
    <row r="305" spans="8:9">
      <c r="H305" s="115"/>
      <c r="I305" s="36"/>
    </row>
    <row r="306" spans="8:9">
      <c r="H306" s="115"/>
      <c r="I306" s="36"/>
    </row>
    <row r="307" spans="8:9">
      <c r="H307" s="115"/>
      <c r="I307" s="36"/>
    </row>
    <row r="308" spans="8:9">
      <c r="H308" s="115"/>
      <c r="I308" s="36"/>
    </row>
    <row r="309" spans="8:9">
      <c r="H309" s="115"/>
      <c r="I309" s="36"/>
    </row>
    <row r="310" spans="8:9">
      <c r="H310" s="115"/>
      <c r="I310" s="36"/>
    </row>
    <row r="311" spans="8:9">
      <c r="H311" s="115"/>
      <c r="I311" s="36"/>
    </row>
    <row r="312" spans="8:9">
      <c r="H312" s="115"/>
      <c r="I312" s="36"/>
    </row>
    <row r="313" spans="8:9">
      <c r="H313" s="115"/>
      <c r="I313" s="36"/>
    </row>
    <row r="314" spans="8:9">
      <c r="H314" s="115"/>
      <c r="I314" s="36"/>
    </row>
    <row r="315" spans="8:9">
      <c r="H315" s="115"/>
      <c r="I315" s="36"/>
    </row>
    <row r="316" spans="8:9">
      <c r="H316" s="115"/>
      <c r="I316" s="36"/>
    </row>
    <row r="317" spans="8:9">
      <c r="H317" s="115"/>
      <c r="I317" s="36"/>
    </row>
    <row r="318" spans="8:9">
      <c r="H318" s="115"/>
      <c r="I318" s="36"/>
    </row>
    <row r="319" spans="8:9">
      <c r="H319" s="115"/>
      <c r="I319" s="36"/>
    </row>
    <row r="320" spans="8:9">
      <c r="H320" s="115"/>
      <c r="I320" s="36"/>
    </row>
    <row r="321" spans="8:9">
      <c r="H321" s="115"/>
      <c r="I321" s="36"/>
    </row>
    <row r="322" spans="8:9">
      <c r="H322" s="115"/>
      <c r="I322" s="36"/>
    </row>
    <row r="323" spans="8:9">
      <c r="H323" s="115"/>
      <c r="I323" s="36"/>
    </row>
    <row r="324" spans="8:9">
      <c r="H324" s="115"/>
      <c r="I324" s="36"/>
    </row>
    <row r="325" spans="8:9">
      <c r="H325" s="115"/>
      <c r="I325" s="36"/>
    </row>
    <row r="326" spans="8:9">
      <c r="H326" s="115"/>
      <c r="I326" s="36"/>
    </row>
    <row r="327" spans="8:9">
      <c r="H327" s="115"/>
      <c r="I327" s="36"/>
    </row>
    <row r="328" spans="8:9">
      <c r="H328" s="115"/>
      <c r="I328" s="36"/>
    </row>
    <row r="329" spans="8:9">
      <c r="H329" s="115"/>
      <c r="I329" s="36"/>
    </row>
    <row r="330" spans="8:9">
      <c r="H330" s="115"/>
      <c r="I330" s="36"/>
    </row>
    <row r="331" spans="8:9">
      <c r="H331" s="115"/>
      <c r="I331" s="36"/>
    </row>
    <row r="332" spans="8:9">
      <c r="H332" s="115"/>
      <c r="I332" s="36"/>
    </row>
    <row r="333" spans="8:9">
      <c r="H333" s="115"/>
      <c r="I333" s="36"/>
    </row>
    <row r="334" spans="8:9">
      <c r="H334" s="115"/>
      <c r="I334" s="36"/>
    </row>
    <row r="335" spans="8:9">
      <c r="H335" s="115"/>
      <c r="I335" s="36"/>
    </row>
    <row r="336" spans="8:9">
      <c r="H336" s="115"/>
      <c r="I336" s="36"/>
    </row>
    <row r="337" spans="8:9">
      <c r="H337" s="115"/>
      <c r="I337" s="36"/>
    </row>
    <row r="338" spans="8:9">
      <c r="H338" s="115"/>
      <c r="I338" s="36"/>
    </row>
    <row r="339" spans="8:9">
      <c r="H339" s="115"/>
      <c r="I339" s="36"/>
    </row>
    <row r="340" spans="8:9">
      <c r="H340" s="115"/>
      <c r="I340" s="36"/>
    </row>
    <row r="341" spans="8:9">
      <c r="H341" s="115"/>
      <c r="I341" s="36"/>
    </row>
    <row r="342" spans="8:9">
      <c r="H342" s="115"/>
      <c r="I342" s="36"/>
    </row>
    <row r="343" spans="8:9">
      <c r="H343" s="115"/>
      <c r="I343" s="36"/>
    </row>
    <row r="344" spans="8:9">
      <c r="H344" s="115"/>
      <c r="I344" s="36"/>
    </row>
    <row r="345" spans="8:9">
      <c r="H345" s="115"/>
      <c r="I345" s="36"/>
    </row>
    <row r="346" spans="8:9">
      <c r="H346" s="115"/>
      <c r="I346" s="36"/>
    </row>
    <row r="347" spans="8:9">
      <c r="H347" s="115"/>
      <c r="I347" s="36"/>
    </row>
    <row r="348" spans="8:9">
      <c r="H348" s="115"/>
      <c r="I348" s="36"/>
    </row>
    <row r="349" spans="8:9">
      <c r="H349" s="115"/>
      <c r="I349" s="36"/>
    </row>
    <row r="350" spans="8:9">
      <c r="H350" s="115"/>
      <c r="I350" s="36"/>
    </row>
    <row r="351" spans="8:9">
      <c r="H351" s="115"/>
      <c r="I351" s="36"/>
    </row>
    <row r="352" spans="8:9">
      <c r="H352" s="115"/>
      <c r="I352" s="36"/>
    </row>
    <row r="353" spans="8:9">
      <c r="H353" s="115"/>
      <c r="I353" s="36"/>
    </row>
    <row r="354" spans="8:9">
      <c r="H354" s="115"/>
      <c r="I354" s="36"/>
    </row>
    <row r="355" spans="8:9">
      <c r="H355" s="115"/>
      <c r="I355" s="36"/>
    </row>
    <row r="356" spans="8:9">
      <c r="H356" s="115"/>
      <c r="I356" s="36"/>
    </row>
    <row r="357" spans="8:9">
      <c r="H357" s="115"/>
      <c r="I357" s="36"/>
    </row>
    <row r="358" spans="8:9">
      <c r="H358" s="115"/>
      <c r="I358" s="36"/>
    </row>
    <row r="359" spans="8:9">
      <c r="H359" s="115"/>
      <c r="I359" s="36"/>
    </row>
    <row r="360" spans="8:9">
      <c r="H360" s="115"/>
      <c r="I360" s="36"/>
    </row>
    <row r="361" spans="8:9">
      <c r="H361" s="115"/>
      <c r="I361" s="36"/>
    </row>
    <row r="362" spans="8:9">
      <c r="H362" s="115"/>
      <c r="I362" s="36"/>
    </row>
    <row r="363" spans="8:9">
      <c r="H363" s="115"/>
      <c r="I363" s="36"/>
    </row>
    <row r="364" spans="8:9">
      <c r="H364" s="115"/>
      <c r="I364" s="36"/>
    </row>
    <row r="365" spans="8:9">
      <c r="H365" s="115"/>
      <c r="I365" s="36"/>
    </row>
    <row r="366" spans="8:9">
      <c r="H366" s="115"/>
      <c r="I366" s="36"/>
    </row>
    <row r="367" spans="8:9">
      <c r="H367" s="115"/>
      <c r="I367" s="36"/>
    </row>
    <row r="368" spans="8:9">
      <c r="H368" s="115"/>
      <c r="I368" s="36"/>
    </row>
    <row r="369" spans="8:9">
      <c r="H369" s="115"/>
      <c r="I369" s="36"/>
    </row>
    <row r="370" spans="8:9">
      <c r="H370" s="115"/>
      <c r="I370" s="36"/>
    </row>
    <row r="371" spans="8:9">
      <c r="H371" s="115"/>
      <c r="I371" s="36"/>
    </row>
    <row r="372" spans="8:9">
      <c r="H372" s="115"/>
      <c r="I372" s="36"/>
    </row>
    <row r="373" spans="8:9">
      <c r="H373" s="115"/>
      <c r="I373" s="36"/>
    </row>
    <row r="374" spans="8:9">
      <c r="H374" s="115"/>
      <c r="I374" s="36"/>
    </row>
    <row r="375" spans="8:9">
      <c r="H375" s="115"/>
      <c r="I375" s="36"/>
    </row>
    <row r="376" spans="8:9">
      <c r="H376" s="115"/>
      <c r="I376" s="36"/>
    </row>
    <row r="377" spans="8:9">
      <c r="H377" s="115"/>
      <c r="I377" s="36"/>
    </row>
    <row r="378" spans="8:9">
      <c r="H378" s="115"/>
      <c r="I378" s="36"/>
    </row>
    <row r="379" spans="8:9">
      <c r="H379" s="115"/>
      <c r="I379" s="36"/>
    </row>
    <row r="380" spans="8:9">
      <c r="H380" s="115"/>
      <c r="I380" s="36"/>
    </row>
    <row r="381" spans="8:9">
      <c r="H381" s="115"/>
      <c r="I381" s="36"/>
    </row>
    <row r="382" spans="8:9">
      <c r="H382" s="115"/>
      <c r="I382" s="36"/>
    </row>
    <row r="383" spans="8:9">
      <c r="H383" s="115"/>
      <c r="I383" s="36"/>
    </row>
    <row r="384" spans="8:9">
      <c r="H384" s="115"/>
      <c r="I384" s="36"/>
    </row>
    <row r="385" spans="8:9">
      <c r="H385" s="115"/>
      <c r="I385" s="36"/>
    </row>
    <row r="386" spans="8:9">
      <c r="H386" s="115"/>
      <c r="I386" s="36"/>
    </row>
    <row r="387" spans="8:9">
      <c r="H387" s="115"/>
      <c r="I387" s="36"/>
    </row>
    <row r="388" spans="8:9">
      <c r="H388" s="115"/>
      <c r="I388" s="36"/>
    </row>
    <row r="389" spans="8:9">
      <c r="H389" s="115"/>
      <c r="I389" s="36"/>
    </row>
    <row r="390" spans="8:9">
      <c r="H390" s="115"/>
      <c r="I390" s="36"/>
    </row>
    <row r="391" spans="8:9">
      <c r="H391" s="115"/>
      <c r="I391" s="36"/>
    </row>
    <row r="392" spans="8:9">
      <c r="H392" s="115"/>
      <c r="I392" s="36"/>
    </row>
    <row r="393" spans="8:9">
      <c r="H393" s="115"/>
      <c r="I393" s="36"/>
    </row>
    <row r="394" spans="8:9">
      <c r="H394" s="115"/>
      <c r="I394" s="36"/>
    </row>
    <row r="395" spans="8:9">
      <c r="H395" s="115"/>
      <c r="I395" s="36"/>
    </row>
    <row r="396" spans="8:9">
      <c r="H396" s="115"/>
      <c r="I396" s="36"/>
    </row>
    <row r="397" spans="8:9">
      <c r="H397" s="115"/>
      <c r="I397" s="36"/>
    </row>
    <row r="398" spans="8:9">
      <c r="H398" s="115"/>
      <c r="I398" s="36"/>
    </row>
    <row r="399" spans="8:9">
      <c r="H399" s="115"/>
      <c r="I399" s="36"/>
    </row>
    <row r="400" spans="8:9">
      <c r="H400" s="115"/>
      <c r="I400" s="36"/>
    </row>
    <row r="401" spans="8:9">
      <c r="H401" s="115"/>
      <c r="I401" s="36"/>
    </row>
    <row r="402" spans="8:9">
      <c r="H402" s="115"/>
      <c r="I402" s="36"/>
    </row>
    <row r="403" spans="8:9">
      <c r="H403" s="115"/>
      <c r="I403" s="36"/>
    </row>
    <row r="404" spans="8:9">
      <c r="H404" s="115"/>
      <c r="I404" s="36"/>
    </row>
    <row r="405" spans="8:9">
      <c r="H405" s="115"/>
      <c r="I405" s="36"/>
    </row>
    <row r="406" spans="8:9">
      <c r="H406" s="115"/>
      <c r="I406" s="36"/>
    </row>
    <row r="407" spans="8:9">
      <c r="H407" s="115"/>
      <c r="I407" s="36"/>
    </row>
    <row r="408" spans="8:9">
      <c r="H408" s="115"/>
      <c r="I408" s="36"/>
    </row>
    <row r="409" spans="8:9">
      <c r="H409" s="115"/>
      <c r="I409" s="36"/>
    </row>
    <row r="410" spans="8:9">
      <c r="H410" s="115"/>
      <c r="I410" s="36"/>
    </row>
    <row r="411" spans="8:9">
      <c r="H411" s="115"/>
      <c r="I411" s="36"/>
    </row>
    <row r="412" spans="8:9">
      <c r="H412" s="115"/>
      <c r="I412" s="36"/>
    </row>
    <row r="413" spans="8:9">
      <c r="H413" s="115"/>
      <c r="I413" s="36"/>
    </row>
    <row r="414" spans="8:9">
      <c r="H414" s="115"/>
      <c r="I414" s="36"/>
    </row>
    <row r="415" spans="8:9">
      <c r="H415" s="115"/>
      <c r="I415" s="36"/>
    </row>
    <row r="416" spans="8:9">
      <c r="H416" s="115"/>
      <c r="I416" s="36"/>
    </row>
    <row r="417" spans="8:9">
      <c r="H417" s="115"/>
      <c r="I417" s="36"/>
    </row>
    <row r="418" spans="8:9">
      <c r="H418" s="115"/>
      <c r="I418" s="36"/>
    </row>
    <row r="419" spans="8:9">
      <c r="H419" s="115"/>
      <c r="I419" s="36"/>
    </row>
    <row r="420" spans="8:9">
      <c r="H420" s="115"/>
      <c r="I420" s="36"/>
    </row>
    <row r="421" spans="8:9">
      <c r="H421" s="115"/>
      <c r="I421" s="36"/>
    </row>
    <row r="422" spans="8:9">
      <c r="H422" s="115"/>
      <c r="I422" s="36"/>
    </row>
    <row r="423" spans="8:9">
      <c r="H423" s="115"/>
      <c r="I423" s="36"/>
    </row>
  </sheetData>
  <autoFilter ref="A1:P1" xr:uid="{00000000-0009-0000-0000-000010000000}"/>
  <phoneticPr fontId="4" type="noConversion"/>
  <conditionalFormatting sqref="D1">
    <cfRule type="cellIs" dxfId="71" priority="3" operator="equal">
      <formula>0</formula>
    </cfRule>
  </conditionalFormatting>
  <conditionalFormatting sqref="F1">
    <cfRule type="cellIs" dxfId="70" priority="1" operator="equal">
      <formula>0</formula>
    </cfRule>
  </conditionalFormatting>
  <conditionalFormatting sqref="H1">
    <cfRule type="cellIs" dxfId="69" priority="5" operator="equal">
      <formula>0</formula>
    </cfRule>
  </conditionalFormatting>
  <conditionalFormatting sqref="J1:K1">
    <cfRule type="cellIs" dxfId="68" priority="13" operator="equal">
      <formula>0</formula>
    </cfRule>
  </conditionalFormatting>
  <conditionalFormatting sqref="L1:L1048576">
    <cfRule type="cellIs" dxfId="67" priority="16" operator="equal">
      <formula>0</formula>
    </cfRule>
  </conditionalFormatting>
  <conditionalFormatting sqref="M1">
    <cfRule type="cellIs" dxfId="66" priority="10" operator="equal">
      <formula>0</formula>
    </cfRule>
  </conditionalFormatting>
  <pageMargins left="0.7" right="0.7" top="0.75" bottom="0.75" header="0.3" footer="0.3"/>
  <pageSetup paperSize="9" orientation="portrait" horizontalDpi="360" verticalDpi="36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dimension ref="A1:Q401"/>
  <sheetViews>
    <sheetView zoomScaleNormal="100" workbookViewId="0">
      <pane ySplit="1" topLeftCell="A19" activePane="bottomLeft" state="frozen"/>
      <selection activeCell="XEK27" sqref="XEK27:XEL27"/>
      <selection pane="bottomLeft" activeCell="E31" sqref="E31"/>
    </sheetView>
  </sheetViews>
  <sheetFormatPr baseColWidth="10" defaultColWidth="10.875" defaultRowHeight="18" customHeight="1"/>
  <cols>
    <col min="1" max="1" width="13.5" style="27" bestFit="1" customWidth="1"/>
    <col min="2" max="2" width="10.375" style="2" bestFit="1" customWidth="1"/>
    <col min="3" max="3" width="11.625" style="27" bestFit="1" customWidth="1"/>
    <col min="4" max="4" width="28.5" style="27" bestFit="1" customWidth="1"/>
    <col min="5" max="5" width="53.25" style="2" bestFit="1" customWidth="1"/>
    <col min="6" max="6" width="26" style="11" bestFit="1" customWidth="1"/>
    <col min="7" max="7" width="34.5" style="138" bestFit="1" customWidth="1"/>
    <col min="8" max="8" width="30.5" style="2" hidden="1" customWidth="1"/>
    <col min="9" max="9" width="29.125" style="140" bestFit="1" customWidth="1"/>
    <col min="10" max="10" width="37" style="63" bestFit="1" customWidth="1"/>
    <col min="11" max="11" width="32.5" style="63" bestFit="1" customWidth="1"/>
    <col min="12" max="12" width="35.625" style="63" bestFit="1" customWidth="1"/>
    <col min="13" max="13" width="35.125" style="63" bestFit="1" customWidth="1"/>
    <col min="14" max="15" width="22.125" style="63" bestFit="1" customWidth="1"/>
    <col min="16" max="16" width="34.625" style="66" bestFit="1" customWidth="1"/>
    <col min="17" max="17" width="255.625" style="4" bestFit="1" customWidth="1"/>
    <col min="18" max="16384" width="10.875" style="2"/>
  </cols>
  <sheetData>
    <row r="1" spans="1:17" s="108" customFormat="1" ht="18" customHeight="1">
      <c r="A1" s="87" t="s">
        <v>76</v>
      </c>
      <c r="B1" s="87" t="s">
        <v>77</v>
      </c>
      <c r="C1" s="87" t="s">
        <v>0</v>
      </c>
      <c r="D1" s="8" t="s">
        <v>100</v>
      </c>
      <c r="E1" s="87" t="s">
        <v>101</v>
      </c>
      <c r="F1" s="8" t="s">
        <v>102</v>
      </c>
      <c r="G1" s="117" t="s">
        <v>78</v>
      </c>
      <c r="H1" s="8" t="s">
        <v>79</v>
      </c>
      <c r="I1" s="123" t="s">
        <v>103</v>
      </c>
      <c r="J1" s="8" t="s">
        <v>80</v>
      </c>
      <c r="K1" s="8" t="s">
        <v>83</v>
      </c>
      <c r="L1" s="8" t="s">
        <v>84</v>
      </c>
      <c r="M1" s="8" t="s">
        <v>91</v>
      </c>
      <c r="N1" s="8" t="s">
        <v>104</v>
      </c>
      <c r="O1" s="34" t="s">
        <v>157</v>
      </c>
      <c r="P1" s="34" t="s">
        <v>158</v>
      </c>
      <c r="Q1" s="136" t="s">
        <v>74</v>
      </c>
    </row>
    <row r="2" spans="1:17" ht="18" customHeight="1">
      <c r="A2" s="9"/>
      <c r="B2" s="9"/>
      <c r="C2" s="9"/>
      <c r="D2" s="9"/>
      <c r="E2" s="36"/>
      <c r="F2" s="12"/>
      <c r="G2" s="120" t="s">
        <v>107</v>
      </c>
      <c r="H2" s="166">
        <v>0.60829999999999995</v>
      </c>
      <c r="I2" s="132" t="e">
        <f>Magazines[[#This Row],[Total Revenue (Millions BRL$)]]/('Total Revenue (Millions)'!#REF!)*100</f>
        <v>#VALUE!</v>
      </c>
      <c r="J2" s="57"/>
      <c r="K2" s="57"/>
      <c r="L2" s="58"/>
      <c r="M2" s="57"/>
      <c r="N2" s="57"/>
      <c r="O2" s="58"/>
      <c r="P2" s="66">
        <v>55.3</v>
      </c>
      <c r="Q2" s="157" t="s">
        <v>163</v>
      </c>
    </row>
    <row r="3" spans="1:17" ht="18" customHeight="1">
      <c r="A3" s="9"/>
      <c r="B3" s="9"/>
      <c r="C3" s="9"/>
      <c r="D3" s="9"/>
      <c r="E3" s="36"/>
      <c r="G3" s="137"/>
      <c r="H3" s="166">
        <v>0.21560000000000001</v>
      </c>
      <c r="I3" s="139" t="s">
        <v>107</v>
      </c>
      <c r="J3" s="58"/>
      <c r="K3" s="58"/>
      <c r="L3" s="58"/>
      <c r="M3" s="58"/>
      <c r="N3" s="58"/>
      <c r="O3" s="58"/>
      <c r="P3" s="66">
        <v>19.600000000000001</v>
      </c>
      <c r="Q3" s="36" t="s">
        <v>164</v>
      </c>
    </row>
    <row r="4" spans="1:17" ht="18" customHeight="1">
      <c r="A4" s="9"/>
      <c r="B4" s="9"/>
      <c r="C4" s="9"/>
      <c r="D4" s="9"/>
      <c r="E4" s="11"/>
      <c r="G4" s="137"/>
      <c r="H4" s="166">
        <v>0</v>
      </c>
      <c r="I4" s="139" t="e">
        <f>Magazines[[#This Row],[Total Revenue (Millions BRL$)]]/('Total Revenue (Millions)'!#REF!)*100</f>
        <v>#REF!</v>
      </c>
      <c r="J4" s="58"/>
      <c r="K4" s="58"/>
      <c r="L4" s="58"/>
      <c r="M4" s="58"/>
      <c r="N4" s="58"/>
      <c r="O4" s="58"/>
      <c r="Q4" s="36"/>
    </row>
    <row r="5" spans="1:17" ht="18" customHeight="1">
      <c r="A5" s="9"/>
      <c r="B5" s="9"/>
      <c r="C5" s="9"/>
      <c r="D5" s="9"/>
      <c r="E5" s="11"/>
      <c r="F5" s="36"/>
      <c r="G5" s="137"/>
      <c r="H5" s="166">
        <v>0</v>
      </c>
      <c r="I5" s="139" t="e">
        <f>Magazines[[#This Row],[Total Revenue (Millions BRL$)]]/('Total Revenue (Millions)'!#REF!)*100</f>
        <v>#REF!</v>
      </c>
      <c r="J5" s="57"/>
      <c r="K5" s="57"/>
      <c r="L5" s="58"/>
      <c r="M5" s="57"/>
      <c r="N5" s="57"/>
      <c r="O5" s="58"/>
      <c r="Q5" s="36"/>
    </row>
    <row r="6" spans="1:17" ht="18" customHeight="1">
      <c r="A6" s="9"/>
      <c r="B6" s="9"/>
      <c r="C6" s="9"/>
      <c r="D6" s="9"/>
      <c r="E6" s="11"/>
      <c r="F6" s="36"/>
      <c r="G6" s="137"/>
      <c r="H6" s="166">
        <v>0.27610000000000001</v>
      </c>
      <c r="I6" s="139" t="e">
        <f>Magazines[[#This Row],[Total Revenue (Millions BRL$)]]/('Total Revenue (Millions)'!#REF!)*100</f>
        <v>#REF!</v>
      </c>
      <c r="J6" s="57"/>
      <c r="K6" s="57"/>
      <c r="L6" s="58"/>
      <c r="M6" s="57"/>
      <c r="N6" s="57"/>
      <c r="O6" s="58"/>
      <c r="P6" s="66">
        <v>25.1</v>
      </c>
      <c r="Q6" s="36" t="s">
        <v>109</v>
      </c>
    </row>
    <row r="7" spans="1:17" ht="18" customHeight="1">
      <c r="A7" s="9"/>
      <c r="B7" s="9"/>
      <c r="C7" s="9"/>
      <c r="D7" s="9"/>
      <c r="E7" s="36"/>
      <c r="F7" s="36"/>
      <c r="G7" s="137"/>
      <c r="H7" s="166">
        <v>0.73499999999999999</v>
      </c>
      <c r="I7" s="139" t="e">
        <f>Magazines[[#This Row],[Total Revenue (Millions BRL$)]]/('Total Revenue (Millions)'!#REF!)*100</f>
        <v>#REF!</v>
      </c>
      <c r="J7" s="57"/>
      <c r="K7" s="57"/>
      <c r="L7" s="58"/>
      <c r="M7" s="57"/>
      <c r="N7" s="57"/>
      <c r="O7" s="58"/>
      <c r="P7" s="66">
        <v>52.5</v>
      </c>
      <c r="Q7" s="23"/>
    </row>
    <row r="8" spans="1:17" ht="18" customHeight="1">
      <c r="A8" s="9"/>
      <c r="B8" s="9"/>
      <c r="C8" s="9"/>
      <c r="D8" s="9"/>
      <c r="E8" s="36"/>
      <c r="F8" s="36"/>
      <c r="G8" s="137"/>
      <c r="H8" s="166">
        <v>0.21419999999999997</v>
      </c>
      <c r="I8" s="139" t="e">
        <f>Magazines[[#This Row],[Total Revenue (Millions BRL$)]]/('Total Revenue (Millions)'!#REF!)*100</f>
        <v>#REF!</v>
      </c>
      <c r="J8" s="57"/>
      <c r="K8" s="57"/>
      <c r="L8" s="58"/>
      <c r="M8" s="57"/>
      <c r="N8" s="57"/>
      <c r="O8" s="58"/>
      <c r="P8" s="66">
        <v>15.3</v>
      </c>
      <c r="Q8" s="23"/>
    </row>
    <row r="9" spans="1:17" ht="18" customHeight="1">
      <c r="A9" s="9"/>
      <c r="B9" s="9"/>
      <c r="C9" s="9"/>
      <c r="D9" s="9"/>
      <c r="E9" s="11"/>
      <c r="F9" s="36"/>
      <c r="G9" s="137"/>
      <c r="H9" s="166">
        <v>9.9399999999999988E-2</v>
      </c>
      <c r="I9" s="139" t="e">
        <f>Magazines[[#This Row],[Total Revenue (Millions BRL$)]]/('Total Revenue (Millions)'!#REF!)*100</f>
        <v>#REF!</v>
      </c>
      <c r="J9" s="57"/>
      <c r="K9" s="57"/>
      <c r="L9" s="58"/>
      <c r="M9" s="57"/>
      <c r="N9" s="57"/>
      <c r="O9" s="58"/>
      <c r="P9" s="66">
        <v>7.1</v>
      </c>
      <c r="Q9" s="23"/>
    </row>
    <row r="10" spans="1:17" ht="18" customHeight="1">
      <c r="A10" s="9"/>
      <c r="B10" s="9"/>
      <c r="C10" s="9"/>
      <c r="D10" s="9"/>
      <c r="E10" s="11"/>
      <c r="F10" s="36"/>
      <c r="G10" s="137"/>
      <c r="H10" s="166">
        <v>0</v>
      </c>
      <c r="I10" s="139" t="e">
        <f>Magazines[[#This Row],[Total Revenue (Millions BRL$)]]/('Total Revenue (Millions)'!#REF!)*100</f>
        <v>#REF!</v>
      </c>
      <c r="J10" s="57"/>
      <c r="K10" s="57"/>
      <c r="L10" s="58"/>
      <c r="M10" s="57"/>
      <c r="N10" s="57"/>
      <c r="O10" s="58"/>
      <c r="Q10" s="23"/>
    </row>
    <row r="11" spans="1:17" ht="18" customHeight="1">
      <c r="A11" s="9"/>
      <c r="B11" s="9"/>
      <c r="C11" s="9"/>
      <c r="D11" s="9"/>
      <c r="E11" s="11"/>
      <c r="F11" s="36"/>
      <c r="G11" s="137"/>
      <c r="H11" s="166">
        <v>0.35139999999999999</v>
      </c>
      <c r="I11" s="139" t="e">
        <f>Magazines[[#This Row],[Total Revenue (Millions BRL$)]]/('Total Revenue (Millions)'!#REF!)*100</f>
        <v>#REF!</v>
      </c>
      <c r="J11" s="57"/>
      <c r="K11" s="57"/>
      <c r="L11" s="58"/>
      <c r="M11" s="57"/>
      <c r="N11" s="57"/>
      <c r="O11" s="58"/>
      <c r="P11" s="66">
        <v>25.1</v>
      </c>
      <c r="Q11" s="23"/>
    </row>
    <row r="12" spans="1:17" ht="18" customHeight="1">
      <c r="A12" s="9"/>
      <c r="B12" s="9"/>
      <c r="C12" s="9"/>
      <c r="D12" s="9"/>
      <c r="E12" s="36"/>
      <c r="F12" s="36"/>
      <c r="G12" s="137"/>
      <c r="H12" s="166">
        <v>0.87039999999999995</v>
      </c>
      <c r="I12" s="139" t="e">
        <f>Magazines[[#This Row],[Total Revenue (Millions BRL$)]]/('Total Revenue (Millions)'!#REF!)*100</f>
        <v>#REF!</v>
      </c>
      <c r="J12" s="57"/>
      <c r="K12" s="57"/>
      <c r="L12" s="58"/>
      <c r="M12" s="57"/>
      <c r="N12" s="57"/>
      <c r="O12" s="58"/>
      <c r="P12" s="66">
        <v>51.2</v>
      </c>
      <c r="Q12" s="23"/>
    </row>
    <row r="13" spans="1:17" ht="18" customHeight="1">
      <c r="A13" s="9"/>
      <c r="B13" s="9"/>
      <c r="C13" s="9"/>
      <c r="D13" s="9"/>
      <c r="E13" s="36"/>
      <c r="F13" s="36"/>
      <c r="G13" s="137"/>
      <c r="H13" s="166">
        <v>0.31279999999999997</v>
      </c>
      <c r="I13" s="139" t="e">
        <f>Magazines[[#This Row],[Total Revenue (Millions BRL$)]]/('Total Revenue (Millions)'!#REF!)*100</f>
        <v>#REF!</v>
      </c>
      <c r="J13" s="57"/>
      <c r="K13" s="57"/>
      <c r="L13" s="58"/>
      <c r="M13" s="57"/>
      <c r="N13" s="57"/>
      <c r="O13" s="58"/>
      <c r="P13" s="66">
        <v>18.399999999999999</v>
      </c>
      <c r="Q13" s="23"/>
    </row>
    <row r="14" spans="1:17" ht="18" customHeight="1">
      <c r="A14" s="9"/>
      <c r="B14" s="9"/>
      <c r="C14" s="9"/>
      <c r="D14" s="9"/>
      <c r="E14" s="11"/>
      <c r="F14" s="36"/>
      <c r="G14" s="137"/>
      <c r="H14" s="166">
        <v>0</v>
      </c>
      <c r="I14" s="139" t="e">
        <f>Magazines[[#This Row],[Total Revenue (Millions BRL$)]]/('Total Revenue (Millions)'!#REF!)*100</f>
        <v>#REF!</v>
      </c>
      <c r="J14" s="57"/>
      <c r="K14" s="57"/>
      <c r="L14" s="58"/>
      <c r="M14" s="57"/>
      <c r="N14" s="57"/>
      <c r="O14" s="58"/>
      <c r="Q14" s="23"/>
    </row>
    <row r="15" spans="1:17" ht="18" customHeight="1">
      <c r="A15" s="9"/>
      <c r="B15" s="9"/>
      <c r="C15" s="9"/>
      <c r="D15" s="9"/>
      <c r="E15" s="11"/>
      <c r="F15" s="36"/>
      <c r="G15" s="137"/>
      <c r="H15" s="166">
        <v>0</v>
      </c>
      <c r="I15" s="139" t="e">
        <f>Magazines[[#This Row],[Total Revenue (Millions BRL$)]]/('Total Revenue (Millions)'!#REF!)*100</f>
        <v>#REF!</v>
      </c>
      <c r="J15" s="57"/>
      <c r="K15" s="57"/>
      <c r="L15" s="58"/>
      <c r="M15" s="57"/>
      <c r="N15" s="57"/>
      <c r="O15" s="58"/>
      <c r="Q15" s="23"/>
    </row>
    <row r="16" spans="1:17" ht="18" customHeight="1">
      <c r="A16" s="9"/>
      <c r="B16" s="9"/>
      <c r="C16" s="9"/>
      <c r="D16" s="9"/>
      <c r="E16" s="11"/>
      <c r="F16" s="36"/>
      <c r="G16" s="137"/>
      <c r="H16" s="166">
        <v>0.51679999999999993</v>
      </c>
      <c r="I16" s="139" t="e">
        <f>Magazines[[#This Row],[Total Revenue (Millions BRL$)]]/('Total Revenue (Millions)'!#REF!)*100</f>
        <v>#REF!</v>
      </c>
      <c r="J16" s="57"/>
      <c r="K16" s="57"/>
      <c r="L16" s="58"/>
      <c r="M16" s="57"/>
      <c r="N16" s="57"/>
      <c r="O16" s="58"/>
      <c r="P16" s="66">
        <v>30.4</v>
      </c>
      <c r="Q16" s="23"/>
    </row>
    <row r="17" spans="1:17" ht="18" customHeight="1">
      <c r="A17" s="9"/>
      <c r="B17" s="9"/>
      <c r="C17" s="9"/>
      <c r="D17" s="9"/>
      <c r="E17" s="36"/>
      <c r="F17" s="36"/>
      <c r="G17" s="137"/>
      <c r="H17" s="166">
        <v>1.0726000000000002</v>
      </c>
      <c r="I17" s="139" t="e">
        <f>Magazines[[#This Row],[Total Revenue (Millions BRL$)]]/('Total Revenue (Millions)'!#REF!)*100</f>
        <v>#REF!</v>
      </c>
      <c r="J17" s="57"/>
      <c r="K17" s="57"/>
      <c r="L17" s="58"/>
      <c r="M17" s="57"/>
      <c r="N17" s="57"/>
      <c r="O17" s="58"/>
      <c r="P17" s="66">
        <v>34.6</v>
      </c>
      <c r="Q17" s="23"/>
    </row>
    <row r="18" spans="1:17" ht="18" customHeight="1">
      <c r="A18" s="9"/>
      <c r="B18" s="9"/>
      <c r="C18" s="9"/>
      <c r="D18" s="9"/>
      <c r="E18" s="36"/>
      <c r="F18" s="36"/>
      <c r="G18" s="137"/>
      <c r="H18" s="166">
        <v>0.42469999999999997</v>
      </c>
      <c r="I18" s="139" t="e">
        <f>Magazines[[#This Row],[Total Revenue (Millions BRL$)]]/('Total Revenue (Millions)'!#REF!)*100</f>
        <v>#REF!</v>
      </c>
      <c r="J18" s="57"/>
      <c r="K18" s="57"/>
      <c r="L18" s="58"/>
      <c r="M18" s="57"/>
      <c r="N18" s="57"/>
      <c r="O18" s="58"/>
      <c r="P18" s="66">
        <v>13.7</v>
      </c>
      <c r="Q18" s="23"/>
    </row>
    <row r="19" spans="1:17" ht="18" customHeight="1">
      <c r="A19" s="9"/>
      <c r="B19" s="9"/>
      <c r="C19" s="9"/>
      <c r="D19" s="9"/>
      <c r="E19" s="11"/>
      <c r="F19" s="36"/>
      <c r="G19" s="137"/>
      <c r="H19" s="166">
        <v>0</v>
      </c>
      <c r="I19" s="139" t="e">
        <f>Magazines[[#This Row],[Total Revenue (Millions BRL$)]]/('Total Revenue (Millions)'!#REF!)*100</f>
        <v>#REF!</v>
      </c>
      <c r="J19" s="57"/>
      <c r="K19" s="57"/>
      <c r="L19" s="58"/>
      <c r="M19" s="57"/>
      <c r="N19" s="57"/>
      <c r="O19" s="58"/>
      <c r="Q19" s="23"/>
    </row>
    <row r="20" spans="1:17" ht="18" customHeight="1">
      <c r="A20" s="9"/>
      <c r="B20" s="9"/>
      <c r="C20" s="9"/>
      <c r="D20" s="9"/>
      <c r="E20" s="11"/>
      <c r="F20" s="36"/>
      <c r="G20" s="137"/>
      <c r="H20" s="166">
        <v>1.5500000000000002E-2</v>
      </c>
      <c r="I20" s="139" t="e">
        <f>Magazines[[#This Row],[Total Revenue (Millions BRL$)]]/('Total Revenue (Millions)'!#REF!)*100</f>
        <v>#REF!</v>
      </c>
      <c r="J20" s="57"/>
      <c r="K20" s="57"/>
      <c r="L20" s="58"/>
      <c r="M20" s="57"/>
      <c r="N20" s="57"/>
      <c r="O20" s="58"/>
      <c r="P20" s="66">
        <v>0.5</v>
      </c>
      <c r="Q20" s="23"/>
    </row>
    <row r="21" spans="1:17" ht="18" customHeight="1">
      <c r="A21" s="9"/>
      <c r="B21" s="9"/>
      <c r="C21" s="9"/>
      <c r="D21" s="9"/>
      <c r="E21" s="11"/>
      <c r="F21" s="36"/>
      <c r="G21" s="137"/>
      <c r="H21" s="166">
        <v>1.5872000000000002</v>
      </c>
      <c r="I21" s="139" t="e">
        <f>Magazines[[#This Row],[Total Revenue (Millions BRL$)]]/('Total Revenue (Millions)'!#REF!)*100</f>
        <v>#REF!</v>
      </c>
      <c r="J21" s="57"/>
      <c r="K21" s="57"/>
      <c r="L21" s="58"/>
      <c r="M21" s="57"/>
      <c r="N21" s="57"/>
      <c r="O21" s="58"/>
      <c r="P21" s="66">
        <v>51.2</v>
      </c>
      <c r="Q21" s="23"/>
    </row>
    <row r="22" spans="1:17" ht="18" customHeight="1">
      <c r="A22" s="9"/>
      <c r="B22" s="9"/>
      <c r="C22" s="9"/>
      <c r="D22" s="9"/>
      <c r="E22" s="36"/>
      <c r="F22" s="36"/>
      <c r="G22" s="137"/>
      <c r="H22" s="166">
        <v>1.0410999999999999</v>
      </c>
      <c r="I22" s="139" t="e">
        <f>Magazines[[#This Row],[Total Revenue (Millions BRL$)]]/('Total Revenue (Millions)'!#REF!)*100</f>
        <v>#REF!</v>
      </c>
      <c r="J22" s="57"/>
      <c r="K22" s="57"/>
      <c r="L22" s="58"/>
      <c r="M22" s="57"/>
      <c r="N22" s="57"/>
      <c r="O22" s="58"/>
      <c r="P22" s="66">
        <v>35.9</v>
      </c>
      <c r="Q22" s="23"/>
    </row>
    <row r="23" spans="1:17" ht="18" customHeight="1">
      <c r="A23" s="9"/>
      <c r="B23" s="9"/>
      <c r="C23" s="9"/>
      <c r="D23" s="9"/>
      <c r="E23" s="36"/>
      <c r="F23" s="36"/>
      <c r="G23" s="137"/>
      <c r="H23" s="166">
        <v>0.43789999999999996</v>
      </c>
      <c r="I23" s="139" t="e">
        <f>Magazines[[#This Row],[Total Revenue (Millions BRL$)]]/('Total Revenue (Millions)'!#REF!)*100</f>
        <v>#REF!</v>
      </c>
      <c r="J23" s="57"/>
      <c r="K23" s="57"/>
      <c r="L23" s="58"/>
      <c r="M23" s="57"/>
      <c r="N23" s="57"/>
      <c r="O23" s="58"/>
      <c r="P23" s="66">
        <v>15.1</v>
      </c>
      <c r="Q23" s="23"/>
    </row>
    <row r="24" spans="1:17" ht="18" customHeight="1">
      <c r="A24" s="9"/>
      <c r="B24" s="9"/>
      <c r="C24" s="9"/>
      <c r="D24" s="9"/>
      <c r="E24" s="11"/>
      <c r="F24" s="36"/>
      <c r="G24" s="137"/>
      <c r="H24" s="166">
        <v>8.4099999999999994E-2</v>
      </c>
      <c r="I24" s="139" t="e">
        <f>Magazines[[#This Row],[Total Revenue (Millions BRL$)]]/('Total Revenue (Millions)'!#REF!)*100</f>
        <v>#REF!</v>
      </c>
      <c r="J24" s="57"/>
      <c r="K24" s="57"/>
      <c r="L24" s="58"/>
      <c r="M24" s="57"/>
      <c r="N24" s="57"/>
      <c r="O24" s="58"/>
      <c r="P24" s="66">
        <v>2.9</v>
      </c>
      <c r="Q24" s="23"/>
    </row>
    <row r="25" spans="1:17" ht="18" customHeight="1">
      <c r="A25" s="9"/>
      <c r="B25" s="9"/>
      <c r="C25" s="9"/>
      <c r="D25" s="9"/>
      <c r="E25" s="11"/>
      <c r="F25" s="36"/>
      <c r="G25" s="137"/>
      <c r="H25" s="166">
        <v>3.4799999999999998E-2</v>
      </c>
      <c r="I25" s="139" t="e">
        <f>Magazines[[#This Row],[Total Revenue (Millions BRL$)]]/('Total Revenue (Millions)'!#REF!)*100</f>
        <v>#REF!</v>
      </c>
      <c r="J25" s="57"/>
      <c r="K25" s="57"/>
      <c r="L25" s="58"/>
      <c r="M25" s="57"/>
      <c r="N25" s="57"/>
      <c r="O25" s="58"/>
      <c r="P25" s="66">
        <v>1.2</v>
      </c>
      <c r="Q25" s="23"/>
    </row>
    <row r="26" spans="1:17" ht="18" customHeight="1">
      <c r="A26" s="9"/>
      <c r="B26" s="9"/>
      <c r="C26" s="9"/>
      <c r="D26" s="9"/>
      <c r="E26" s="11"/>
      <c r="F26" s="36"/>
      <c r="G26" s="137"/>
      <c r="H26" s="166">
        <v>1.3398000000000001</v>
      </c>
      <c r="I26" s="139" t="e">
        <f>Magazines[[#This Row],[Total Revenue (Millions BRL$)]]/('Total Revenue (Millions)'!#REF!)*100</f>
        <v>#REF!</v>
      </c>
      <c r="J26" s="57"/>
      <c r="K26" s="57"/>
      <c r="L26" s="58"/>
      <c r="M26" s="57"/>
      <c r="N26" s="57"/>
      <c r="O26" s="58"/>
      <c r="P26" s="66">
        <v>46.2</v>
      </c>
      <c r="Q26" s="23"/>
    </row>
    <row r="27" spans="1:17" ht="18" customHeight="1">
      <c r="A27" s="9"/>
      <c r="B27" s="9"/>
      <c r="C27" s="9"/>
      <c r="D27" s="9"/>
      <c r="E27" s="36"/>
      <c r="F27" s="36"/>
      <c r="G27" s="137"/>
      <c r="H27" s="166">
        <v>1.2682</v>
      </c>
      <c r="I27" s="139" t="e">
        <f>Magazines[[#This Row],[Total Revenue (Millions BRL$)]]/('Total Revenue (Millions)'!#REF!)*100</f>
        <v>#REF!</v>
      </c>
      <c r="J27" s="57"/>
      <c r="K27" s="57"/>
      <c r="L27" s="58"/>
      <c r="M27" s="57"/>
      <c r="N27" s="57"/>
      <c r="O27" s="58"/>
      <c r="P27" s="66">
        <v>37.299999999999997</v>
      </c>
      <c r="Q27" s="23"/>
    </row>
    <row r="28" spans="1:17" ht="18" customHeight="1">
      <c r="A28" s="9"/>
      <c r="B28" s="9"/>
      <c r="C28" s="9"/>
      <c r="D28" s="9"/>
      <c r="E28" s="36"/>
      <c r="F28" s="36"/>
      <c r="G28" s="137"/>
      <c r="H28" s="166">
        <v>0</v>
      </c>
      <c r="I28" s="139" t="e">
        <f>Magazines[[#This Row],[Total Revenue (Millions BRL$)]]/('Total Revenue (Millions)'!#REF!)*100</f>
        <v>#REF!</v>
      </c>
      <c r="J28" s="57"/>
      <c r="K28" s="57"/>
      <c r="L28" s="58"/>
      <c r="M28" s="57"/>
      <c r="N28" s="57"/>
      <c r="O28" s="58"/>
      <c r="Q28" s="23"/>
    </row>
    <row r="29" spans="1:17" ht="18" customHeight="1">
      <c r="A29" s="9"/>
      <c r="B29" s="9"/>
      <c r="C29" s="9"/>
      <c r="D29" s="9"/>
      <c r="E29" s="11"/>
      <c r="F29" s="36"/>
      <c r="G29" s="137"/>
      <c r="H29" s="166">
        <v>0.1938</v>
      </c>
      <c r="I29" s="139" t="e">
        <f>Magazines[[#This Row],[Total Revenue (Millions BRL$)]]/('Total Revenue (Millions)'!#REF!)*100</f>
        <v>#REF!</v>
      </c>
      <c r="J29" s="57"/>
      <c r="K29" s="57"/>
      <c r="L29" s="58"/>
      <c r="M29" s="57"/>
      <c r="N29" s="57"/>
      <c r="O29" s="58"/>
      <c r="P29" s="66">
        <v>5.7</v>
      </c>
      <c r="Q29" s="23"/>
    </row>
    <row r="30" spans="1:17" ht="18" customHeight="1">
      <c r="A30" s="9"/>
      <c r="B30" s="9"/>
      <c r="C30" s="9"/>
      <c r="D30" s="9"/>
      <c r="E30" s="11"/>
      <c r="F30" s="36"/>
      <c r="G30" s="137"/>
      <c r="H30" s="166">
        <v>0</v>
      </c>
      <c r="I30" s="139" t="e">
        <f>Magazines[[#This Row],[Total Revenue (Millions BRL$)]]/('Total Revenue (Millions)'!#REF!)*100</f>
        <v>#REF!</v>
      </c>
      <c r="J30" s="57"/>
      <c r="K30" s="57"/>
      <c r="L30" s="58"/>
      <c r="M30" s="57"/>
      <c r="N30" s="57"/>
      <c r="O30" s="58"/>
      <c r="Q30" s="23"/>
    </row>
    <row r="31" spans="1:17" ht="18" customHeight="1">
      <c r="A31" s="9"/>
      <c r="B31" s="9"/>
      <c r="C31" s="9"/>
      <c r="D31" s="9"/>
      <c r="E31" s="11"/>
      <c r="F31" s="36"/>
      <c r="G31" s="137"/>
      <c r="H31" s="166">
        <v>1.4279999999999999</v>
      </c>
      <c r="I31" s="139" t="e">
        <f>Magazines[[#This Row],[Total Revenue (Millions BRL$)]]/('Total Revenue (Millions)'!#REF!)*100</f>
        <v>#REF!</v>
      </c>
      <c r="J31" s="57"/>
      <c r="K31" s="57"/>
      <c r="L31" s="58"/>
      <c r="M31" s="57"/>
      <c r="N31" s="57"/>
      <c r="O31" s="58"/>
      <c r="P31" s="66">
        <v>42</v>
      </c>
      <c r="Q31" s="23"/>
    </row>
    <row r="32" spans="1:17" ht="18" customHeight="1">
      <c r="A32" s="9"/>
      <c r="B32" s="169"/>
      <c r="C32" s="9"/>
      <c r="D32" s="9"/>
      <c r="E32" s="89"/>
      <c r="G32" s="137"/>
      <c r="H32" s="138"/>
      <c r="I32" s="139" t="e">
        <f>Magazines[[#This Row],[Total Revenue (Millions BRL$)]]/('Total Revenue (Millions)'!#REF!)*100</f>
        <v>#REF!</v>
      </c>
      <c r="J32" s="58"/>
      <c r="K32" s="58"/>
      <c r="L32" s="58"/>
      <c r="M32" s="58"/>
      <c r="N32" s="58"/>
      <c r="O32" s="58"/>
      <c r="Q32" s="23"/>
    </row>
    <row r="33" spans="1:17" ht="18" customHeight="1">
      <c r="A33" s="9"/>
      <c r="B33" s="169"/>
      <c r="C33" s="9"/>
      <c r="D33" s="9"/>
      <c r="E33" s="89"/>
      <c r="F33" s="36"/>
      <c r="G33" s="137"/>
      <c r="H33" s="138"/>
      <c r="I33" s="139" t="e">
        <f>Magazines[[#This Row],[Total Revenue (Millions BRL$)]]/('Total Revenue (Millions)'!#REF!)*100</f>
        <v>#REF!</v>
      </c>
      <c r="J33" s="57"/>
      <c r="K33" s="57"/>
      <c r="L33" s="58"/>
      <c r="M33" s="57"/>
      <c r="N33" s="57"/>
      <c r="O33" s="58"/>
      <c r="Q33" s="23"/>
    </row>
    <row r="34" spans="1:17" ht="18" customHeight="1">
      <c r="A34" s="9"/>
      <c r="B34" s="169"/>
      <c r="C34" s="9"/>
      <c r="D34" s="9"/>
      <c r="E34" s="89"/>
      <c r="G34" s="137"/>
      <c r="H34" s="166"/>
      <c r="I34" s="139" t="e">
        <f>Magazines[[#This Row],[Total Revenue (Millions BRL$)]]/('Total Revenue (Millions)'!#REF!)*100</f>
        <v>#REF!</v>
      </c>
      <c r="J34" s="58"/>
      <c r="K34" s="58"/>
      <c r="L34" s="58"/>
      <c r="M34" s="58"/>
      <c r="N34" s="58"/>
      <c r="O34" s="58"/>
      <c r="Q34" s="23"/>
    </row>
    <row r="35" spans="1:17" ht="18" customHeight="1">
      <c r="A35" s="9"/>
      <c r="B35" s="169"/>
      <c r="C35" s="9"/>
      <c r="D35" s="9"/>
      <c r="E35" s="89"/>
      <c r="F35" s="36"/>
      <c r="G35" s="137"/>
      <c r="H35" s="166"/>
      <c r="I35" s="139" t="e">
        <f>Magazines[[#This Row],[Total Revenue (Millions BRL$)]]/('Total Revenue (Millions)'!#REF!)*100</f>
        <v>#REF!</v>
      </c>
      <c r="J35" s="57"/>
      <c r="K35" s="57"/>
      <c r="L35" s="58"/>
      <c r="M35" s="57"/>
      <c r="N35" s="57"/>
      <c r="O35" s="58"/>
      <c r="Q35" s="23"/>
    </row>
    <row r="36" spans="1:17" ht="18" customHeight="1">
      <c r="A36" s="7"/>
      <c r="B36" s="32"/>
      <c r="C36" s="9"/>
      <c r="D36" s="9"/>
      <c r="E36" s="13"/>
      <c r="F36" s="36"/>
      <c r="G36" s="137"/>
      <c r="H36" s="89"/>
      <c r="I36" s="128" t="s">
        <v>107</v>
      </c>
      <c r="J36" s="57"/>
      <c r="K36" s="57"/>
      <c r="L36" s="58"/>
      <c r="M36" s="57"/>
      <c r="N36" s="57"/>
      <c r="O36" s="58"/>
      <c r="Q36" s="23"/>
    </row>
    <row r="37" spans="1:17" ht="18" customHeight="1">
      <c r="E37" s="3"/>
      <c r="F37" s="36"/>
      <c r="J37" s="64"/>
      <c r="K37" s="64"/>
      <c r="M37" s="64"/>
      <c r="N37" s="64"/>
    </row>
    <row r="38" spans="1:17" ht="18" customHeight="1">
      <c r="E38" s="3"/>
      <c r="F38" s="36"/>
      <c r="J38" s="64"/>
      <c r="K38" s="64"/>
      <c r="M38" s="64"/>
      <c r="N38" s="64"/>
    </row>
    <row r="39" spans="1:17" ht="18" customHeight="1">
      <c r="E39" s="3"/>
      <c r="F39" s="36"/>
      <c r="J39" s="64"/>
      <c r="K39" s="64"/>
      <c r="M39" s="64"/>
      <c r="N39" s="64"/>
    </row>
    <row r="40" spans="1:17" ht="18" customHeight="1">
      <c r="E40" s="3"/>
      <c r="F40" s="36"/>
      <c r="J40" s="64"/>
      <c r="K40" s="64"/>
      <c r="M40" s="64"/>
      <c r="N40" s="64"/>
    </row>
    <row r="41" spans="1:17" ht="18" customHeight="1">
      <c r="E41" s="3"/>
      <c r="F41" s="36"/>
      <c r="J41" s="64"/>
      <c r="K41" s="64"/>
      <c r="M41" s="64"/>
      <c r="N41" s="64"/>
    </row>
    <row r="42" spans="1:17" ht="18" customHeight="1">
      <c r="E42" s="3"/>
      <c r="F42" s="36"/>
      <c r="J42" s="64"/>
      <c r="K42" s="64"/>
      <c r="M42" s="64"/>
      <c r="N42" s="64"/>
    </row>
    <row r="43" spans="1:17" ht="18" customHeight="1">
      <c r="E43" s="3"/>
      <c r="F43" s="36"/>
      <c r="J43" s="64"/>
      <c r="K43" s="64"/>
      <c r="M43" s="64"/>
      <c r="N43" s="64"/>
    </row>
    <row r="44" spans="1:17" ht="18" customHeight="1">
      <c r="E44" s="3"/>
      <c r="F44" s="36"/>
      <c r="J44" s="64"/>
      <c r="K44" s="64"/>
      <c r="M44" s="64"/>
      <c r="N44" s="64"/>
    </row>
    <row r="45" spans="1:17" ht="18" customHeight="1">
      <c r="E45" s="3"/>
      <c r="F45" s="36"/>
      <c r="J45" s="64"/>
      <c r="K45" s="64"/>
      <c r="M45" s="64"/>
      <c r="N45" s="64"/>
    </row>
    <row r="46" spans="1:17" ht="18" customHeight="1">
      <c r="E46" s="3"/>
      <c r="F46" s="36"/>
      <c r="J46" s="64"/>
      <c r="K46" s="64"/>
      <c r="M46" s="64"/>
      <c r="N46" s="64"/>
    </row>
    <row r="47" spans="1:17" ht="18" customHeight="1">
      <c r="E47" s="3"/>
      <c r="F47" s="36"/>
      <c r="J47" s="64"/>
      <c r="K47" s="64"/>
      <c r="M47" s="64"/>
      <c r="N47" s="64"/>
    </row>
    <row r="48" spans="1:17" ht="18" customHeight="1">
      <c r="E48" s="3"/>
      <c r="F48" s="36"/>
      <c r="J48" s="64"/>
      <c r="K48" s="64"/>
      <c r="M48" s="64"/>
      <c r="N48" s="64"/>
    </row>
    <row r="49" spans="5:14" ht="18" customHeight="1">
      <c r="E49" s="3"/>
      <c r="F49" s="36"/>
      <c r="J49" s="64"/>
      <c r="K49" s="64"/>
      <c r="M49" s="64"/>
      <c r="N49" s="64"/>
    </row>
    <row r="50" spans="5:14" ht="18" customHeight="1">
      <c r="E50" s="3"/>
      <c r="F50" s="36"/>
      <c r="J50" s="64"/>
      <c r="K50" s="64"/>
      <c r="M50" s="64"/>
      <c r="N50" s="64"/>
    </row>
    <row r="51" spans="5:14" ht="18" customHeight="1">
      <c r="E51" s="3"/>
      <c r="F51" s="36"/>
      <c r="J51" s="64"/>
      <c r="K51" s="64"/>
      <c r="M51" s="64"/>
      <c r="N51" s="64"/>
    </row>
    <row r="52" spans="5:14" ht="18" customHeight="1">
      <c r="E52" s="3"/>
      <c r="F52" s="36"/>
      <c r="J52" s="64"/>
      <c r="K52" s="64"/>
      <c r="M52" s="64"/>
      <c r="N52" s="64"/>
    </row>
    <row r="53" spans="5:14" ht="18" customHeight="1">
      <c r="E53" s="3"/>
      <c r="F53" s="36"/>
      <c r="J53" s="64"/>
      <c r="K53" s="64"/>
      <c r="M53" s="64"/>
      <c r="N53" s="64"/>
    </row>
    <row r="54" spans="5:14" ht="18" customHeight="1">
      <c r="E54" s="3"/>
      <c r="F54" s="36"/>
      <c r="J54" s="64"/>
      <c r="K54" s="64"/>
      <c r="M54" s="64"/>
      <c r="N54" s="64"/>
    </row>
    <row r="55" spans="5:14" ht="18" customHeight="1">
      <c r="E55" s="3"/>
      <c r="F55" s="36"/>
      <c r="J55" s="64"/>
      <c r="K55" s="64"/>
      <c r="M55" s="64"/>
      <c r="N55" s="64"/>
    </row>
    <row r="56" spans="5:14" ht="18" customHeight="1">
      <c r="E56" s="3"/>
      <c r="F56" s="36"/>
      <c r="J56" s="64"/>
      <c r="K56" s="64"/>
      <c r="M56" s="64"/>
      <c r="N56" s="64"/>
    </row>
    <row r="57" spans="5:14" ht="18" customHeight="1">
      <c r="E57" s="3"/>
      <c r="F57" s="36"/>
      <c r="J57" s="64"/>
      <c r="K57" s="64"/>
      <c r="M57" s="64"/>
      <c r="N57" s="64"/>
    </row>
    <row r="58" spans="5:14" ht="18" customHeight="1">
      <c r="E58" s="3"/>
      <c r="F58" s="36"/>
      <c r="J58" s="64"/>
      <c r="K58" s="64"/>
      <c r="M58" s="64"/>
      <c r="N58" s="64"/>
    </row>
    <row r="59" spans="5:14" ht="18" customHeight="1">
      <c r="E59" s="3"/>
      <c r="F59" s="36"/>
      <c r="J59" s="64"/>
      <c r="K59" s="64"/>
      <c r="M59" s="64"/>
      <c r="N59" s="64"/>
    </row>
    <row r="60" spans="5:14" ht="18" customHeight="1">
      <c r="E60" s="3"/>
      <c r="F60" s="36"/>
      <c r="J60" s="64"/>
      <c r="K60" s="64"/>
      <c r="M60" s="64"/>
      <c r="N60" s="64"/>
    </row>
    <row r="61" spans="5:14" ht="18" customHeight="1">
      <c r="E61" s="3"/>
      <c r="F61" s="36"/>
      <c r="J61" s="64"/>
      <c r="K61" s="64"/>
      <c r="M61" s="64"/>
      <c r="N61" s="64"/>
    </row>
    <row r="62" spans="5:14" ht="18" customHeight="1">
      <c r="E62" s="3"/>
      <c r="F62" s="36"/>
      <c r="J62" s="64"/>
      <c r="K62" s="64"/>
      <c r="M62" s="64"/>
      <c r="N62" s="64"/>
    </row>
    <row r="63" spans="5:14" ht="18" customHeight="1">
      <c r="E63" s="3"/>
      <c r="F63" s="36"/>
      <c r="J63" s="64"/>
      <c r="K63" s="64"/>
      <c r="M63" s="64"/>
      <c r="N63" s="64"/>
    </row>
    <row r="64" spans="5:14" ht="18" customHeight="1">
      <c r="E64" s="3"/>
      <c r="F64" s="36"/>
      <c r="J64" s="64"/>
      <c r="K64" s="64"/>
      <c r="M64" s="64"/>
      <c r="N64" s="64"/>
    </row>
    <row r="65" spans="5:14" ht="18" customHeight="1">
      <c r="E65" s="3"/>
      <c r="F65" s="36"/>
      <c r="J65" s="64"/>
      <c r="K65" s="64"/>
      <c r="M65" s="64"/>
      <c r="N65" s="64"/>
    </row>
    <row r="66" spans="5:14" ht="18" customHeight="1">
      <c r="E66" s="3"/>
      <c r="F66" s="36"/>
      <c r="J66" s="64"/>
      <c r="K66" s="64"/>
      <c r="M66" s="64"/>
      <c r="N66" s="64"/>
    </row>
    <row r="67" spans="5:14" ht="18" customHeight="1">
      <c r="E67" s="3"/>
      <c r="F67" s="36"/>
      <c r="J67" s="64"/>
      <c r="K67" s="64"/>
      <c r="M67" s="64"/>
      <c r="N67" s="64"/>
    </row>
    <row r="68" spans="5:14" ht="18" customHeight="1">
      <c r="E68" s="3"/>
      <c r="F68" s="36"/>
      <c r="J68" s="64"/>
      <c r="K68" s="64"/>
      <c r="M68" s="64"/>
      <c r="N68" s="64"/>
    </row>
    <row r="69" spans="5:14" ht="18" customHeight="1">
      <c r="E69" s="3"/>
      <c r="F69" s="36"/>
      <c r="J69" s="64"/>
      <c r="K69" s="64"/>
      <c r="M69" s="64"/>
      <c r="N69" s="64"/>
    </row>
    <row r="70" spans="5:14" ht="18" customHeight="1">
      <c r="E70" s="3"/>
      <c r="F70" s="36"/>
      <c r="J70" s="64"/>
      <c r="K70" s="64"/>
      <c r="M70" s="64"/>
      <c r="N70" s="64"/>
    </row>
    <row r="71" spans="5:14" ht="18" customHeight="1">
      <c r="E71" s="3"/>
      <c r="F71" s="36"/>
      <c r="J71" s="64"/>
      <c r="K71" s="64"/>
      <c r="M71" s="64"/>
      <c r="N71" s="64"/>
    </row>
    <row r="72" spans="5:14" ht="18" customHeight="1">
      <c r="E72" s="3"/>
      <c r="F72" s="36"/>
      <c r="J72" s="64"/>
      <c r="K72" s="64"/>
      <c r="M72" s="64"/>
      <c r="N72" s="64"/>
    </row>
    <row r="73" spans="5:14" ht="18" customHeight="1">
      <c r="E73" s="3"/>
      <c r="F73" s="36"/>
      <c r="J73" s="64"/>
      <c r="K73" s="64"/>
      <c r="M73" s="64"/>
      <c r="N73" s="64"/>
    </row>
    <row r="74" spans="5:14" ht="18" customHeight="1">
      <c r="E74" s="3"/>
      <c r="F74" s="36"/>
      <c r="J74" s="64"/>
      <c r="K74" s="64"/>
      <c r="M74" s="64"/>
      <c r="N74" s="64"/>
    </row>
    <row r="75" spans="5:14" ht="18" customHeight="1">
      <c r="E75" s="3"/>
      <c r="F75" s="36"/>
      <c r="J75" s="64"/>
      <c r="K75" s="64"/>
      <c r="M75" s="64"/>
      <c r="N75" s="64"/>
    </row>
    <row r="76" spans="5:14" ht="18" customHeight="1">
      <c r="E76" s="3"/>
      <c r="F76" s="36"/>
      <c r="J76" s="64"/>
      <c r="K76" s="64"/>
      <c r="M76" s="64"/>
      <c r="N76" s="64"/>
    </row>
    <row r="77" spans="5:14" ht="18" customHeight="1">
      <c r="E77" s="3"/>
      <c r="F77" s="36"/>
      <c r="J77" s="64"/>
      <c r="K77" s="64"/>
      <c r="M77" s="64"/>
      <c r="N77" s="64"/>
    </row>
    <row r="78" spans="5:14" ht="18" customHeight="1">
      <c r="E78" s="3"/>
      <c r="F78" s="36"/>
      <c r="J78" s="64"/>
      <c r="K78" s="64"/>
      <c r="M78" s="64"/>
      <c r="N78" s="64"/>
    </row>
    <row r="79" spans="5:14" ht="18" customHeight="1">
      <c r="E79" s="3"/>
      <c r="F79" s="36"/>
      <c r="J79" s="64"/>
      <c r="K79" s="64"/>
      <c r="M79" s="64"/>
      <c r="N79" s="64"/>
    </row>
    <row r="80" spans="5:14" ht="18" customHeight="1">
      <c r="E80" s="3"/>
      <c r="F80" s="36"/>
      <c r="J80" s="64"/>
      <c r="K80" s="64"/>
      <c r="M80" s="64"/>
      <c r="N80" s="64"/>
    </row>
    <row r="81" spans="5:14" ht="18" customHeight="1">
      <c r="E81" s="3"/>
      <c r="F81" s="36"/>
      <c r="J81" s="64"/>
      <c r="K81" s="64"/>
      <c r="M81" s="64"/>
      <c r="N81" s="64"/>
    </row>
    <row r="82" spans="5:14" ht="18" customHeight="1">
      <c r="E82" s="3"/>
      <c r="F82" s="36"/>
      <c r="J82" s="64"/>
      <c r="K82" s="64"/>
      <c r="M82" s="64"/>
      <c r="N82" s="64"/>
    </row>
    <row r="83" spans="5:14" ht="18" customHeight="1">
      <c r="E83" s="3"/>
      <c r="F83" s="36"/>
      <c r="J83" s="64"/>
      <c r="K83" s="64"/>
      <c r="M83" s="64"/>
      <c r="N83" s="64"/>
    </row>
    <row r="84" spans="5:14" ht="18" customHeight="1">
      <c r="E84" s="3"/>
      <c r="F84" s="36"/>
      <c r="J84" s="64"/>
      <c r="K84" s="64"/>
      <c r="M84" s="64"/>
      <c r="N84" s="64"/>
    </row>
    <row r="85" spans="5:14" ht="18" customHeight="1">
      <c r="E85" s="3"/>
      <c r="F85" s="36"/>
      <c r="J85" s="64"/>
      <c r="K85" s="64"/>
      <c r="M85" s="64"/>
      <c r="N85" s="64"/>
    </row>
    <row r="86" spans="5:14" ht="18" customHeight="1">
      <c r="E86" s="3"/>
      <c r="F86" s="36"/>
      <c r="J86" s="64"/>
      <c r="K86" s="64"/>
      <c r="M86" s="64"/>
      <c r="N86" s="64"/>
    </row>
    <row r="87" spans="5:14" ht="18" customHeight="1">
      <c r="E87" s="3"/>
      <c r="F87" s="36"/>
      <c r="J87" s="64"/>
      <c r="K87" s="64"/>
      <c r="M87" s="64"/>
      <c r="N87" s="64"/>
    </row>
    <row r="88" spans="5:14" ht="18" customHeight="1">
      <c r="E88" s="3"/>
      <c r="F88" s="36"/>
      <c r="J88" s="64"/>
      <c r="K88" s="64"/>
      <c r="M88" s="64"/>
      <c r="N88" s="64"/>
    </row>
    <row r="89" spans="5:14" ht="18" customHeight="1">
      <c r="E89" s="3"/>
      <c r="F89" s="36"/>
      <c r="J89" s="64"/>
      <c r="K89" s="64"/>
      <c r="M89" s="64"/>
      <c r="N89" s="64"/>
    </row>
    <row r="90" spans="5:14" ht="18" customHeight="1">
      <c r="E90" s="3"/>
      <c r="F90" s="36"/>
      <c r="J90" s="64"/>
      <c r="K90" s="64"/>
      <c r="M90" s="64"/>
      <c r="N90" s="64"/>
    </row>
    <row r="91" spans="5:14" ht="18" customHeight="1">
      <c r="E91" s="3"/>
      <c r="F91" s="36"/>
      <c r="J91" s="64"/>
      <c r="K91" s="64"/>
      <c r="M91" s="64"/>
      <c r="N91" s="64"/>
    </row>
    <row r="92" spans="5:14" ht="18" customHeight="1">
      <c r="E92" s="3"/>
      <c r="F92" s="36"/>
      <c r="J92" s="64"/>
      <c r="K92" s="64"/>
      <c r="M92" s="64"/>
      <c r="N92" s="64"/>
    </row>
    <row r="93" spans="5:14" ht="18" customHeight="1">
      <c r="E93" s="3"/>
      <c r="F93" s="36"/>
      <c r="J93" s="64"/>
      <c r="K93" s="64"/>
      <c r="M93" s="64"/>
      <c r="N93" s="64"/>
    </row>
    <row r="94" spans="5:14" ht="18" customHeight="1">
      <c r="E94" s="3"/>
      <c r="F94" s="36"/>
      <c r="J94" s="64"/>
      <c r="K94" s="64"/>
      <c r="M94" s="64"/>
      <c r="N94" s="64"/>
    </row>
    <row r="95" spans="5:14" ht="18" customHeight="1">
      <c r="E95" s="3"/>
      <c r="F95" s="36"/>
      <c r="J95" s="64"/>
      <c r="K95" s="64"/>
      <c r="M95" s="64"/>
      <c r="N95" s="64"/>
    </row>
    <row r="96" spans="5:14" ht="18" customHeight="1">
      <c r="E96" s="3"/>
      <c r="F96" s="36"/>
      <c r="J96" s="64"/>
      <c r="K96" s="64"/>
      <c r="M96" s="64"/>
      <c r="N96" s="64"/>
    </row>
    <row r="97" spans="5:14" ht="18" customHeight="1">
      <c r="E97" s="3"/>
      <c r="F97" s="36"/>
      <c r="J97" s="64"/>
      <c r="K97" s="64"/>
      <c r="M97" s="64"/>
      <c r="N97" s="64"/>
    </row>
    <row r="98" spans="5:14" ht="18" customHeight="1">
      <c r="E98" s="3"/>
      <c r="F98" s="36"/>
      <c r="J98" s="64"/>
      <c r="K98" s="64"/>
      <c r="M98" s="64"/>
      <c r="N98" s="64"/>
    </row>
    <row r="99" spans="5:14" ht="18" customHeight="1">
      <c r="E99" s="3"/>
      <c r="F99" s="36"/>
      <c r="J99" s="64"/>
      <c r="K99" s="64"/>
      <c r="M99" s="64"/>
      <c r="N99" s="64"/>
    </row>
    <row r="100" spans="5:14" ht="18" customHeight="1">
      <c r="E100" s="3"/>
      <c r="F100" s="36"/>
      <c r="J100" s="64"/>
      <c r="K100" s="64"/>
      <c r="M100" s="64"/>
      <c r="N100" s="64"/>
    </row>
    <row r="101" spans="5:14" ht="18" customHeight="1">
      <c r="E101" s="3"/>
      <c r="F101" s="36"/>
      <c r="J101" s="64"/>
      <c r="K101" s="64"/>
      <c r="M101" s="64"/>
      <c r="N101" s="64"/>
    </row>
    <row r="102" spans="5:14" ht="18" customHeight="1">
      <c r="E102" s="3"/>
      <c r="F102" s="36"/>
      <c r="J102" s="64"/>
      <c r="K102" s="64"/>
      <c r="M102" s="64"/>
      <c r="N102" s="64"/>
    </row>
    <row r="103" spans="5:14" ht="18" customHeight="1">
      <c r="E103" s="3"/>
      <c r="F103" s="36"/>
      <c r="J103" s="64"/>
      <c r="K103" s="64"/>
      <c r="M103" s="64"/>
      <c r="N103" s="64"/>
    </row>
    <row r="104" spans="5:14" ht="18" customHeight="1">
      <c r="E104" s="3"/>
      <c r="F104" s="36"/>
      <c r="J104" s="64"/>
      <c r="K104" s="64"/>
      <c r="M104" s="64"/>
      <c r="N104" s="64"/>
    </row>
    <row r="105" spans="5:14" ht="18" customHeight="1">
      <c r="E105" s="3"/>
      <c r="F105" s="36"/>
      <c r="J105" s="64"/>
      <c r="K105" s="64"/>
      <c r="M105" s="64"/>
      <c r="N105" s="64"/>
    </row>
    <row r="106" spans="5:14" ht="18" customHeight="1">
      <c r="E106" s="3"/>
      <c r="F106" s="36"/>
      <c r="J106" s="64"/>
      <c r="K106" s="64"/>
      <c r="M106" s="64"/>
      <c r="N106" s="64"/>
    </row>
    <row r="107" spans="5:14" ht="18" customHeight="1">
      <c r="E107" s="3"/>
      <c r="F107" s="36"/>
      <c r="J107" s="64"/>
      <c r="K107" s="64"/>
      <c r="M107" s="64"/>
      <c r="N107" s="64"/>
    </row>
    <row r="108" spans="5:14" ht="18" customHeight="1">
      <c r="E108" s="3"/>
      <c r="F108" s="36"/>
      <c r="J108" s="64"/>
      <c r="K108" s="64"/>
      <c r="M108" s="64"/>
      <c r="N108" s="64"/>
    </row>
    <row r="109" spans="5:14" ht="18" customHeight="1">
      <c r="E109" s="3"/>
      <c r="F109" s="36"/>
      <c r="J109" s="64"/>
      <c r="K109" s="64"/>
      <c r="M109" s="64"/>
      <c r="N109" s="64"/>
    </row>
    <row r="110" spans="5:14" ht="18" customHeight="1">
      <c r="E110" s="3"/>
      <c r="F110" s="36"/>
      <c r="J110" s="64"/>
      <c r="K110" s="64"/>
      <c r="M110" s="64"/>
      <c r="N110" s="64"/>
    </row>
    <row r="111" spans="5:14" ht="18" customHeight="1">
      <c r="E111" s="3"/>
      <c r="F111" s="36"/>
      <c r="J111" s="64"/>
      <c r="K111" s="64"/>
      <c r="M111" s="64"/>
      <c r="N111" s="64"/>
    </row>
    <row r="112" spans="5:14" ht="18" customHeight="1">
      <c r="E112" s="3"/>
      <c r="F112" s="36"/>
      <c r="J112" s="64"/>
      <c r="K112" s="64"/>
      <c r="M112" s="64"/>
      <c r="N112" s="64"/>
    </row>
    <row r="113" spans="5:14" ht="18" customHeight="1">
      <c r="E113" s="3"/>
      <c r="F113" s="36"/>
      <c r="J113" s="64"/>
      <c r="K113" s="64"/>
      <c r="M113" s="64"/>
      <c r="N113" s="64"/>
    </row>
    <row r="114" spans="5:14" ht="18" customHeight="1">
      <c r="E114" s="3"/>
      <c r="F114" s="36"/>
      <c r="J114" s="64"/>
      <c r="K114" s="64"/>
      <c r="M114" s="64"/>
      <c r="N114" s="64"/>
    </row>
    <row r="115" spans="5:14" ht="18" customHeight="1">
      <c r="E115" s="3"/>
      <c r="F115" s="36"/>
      <c r="J115" s="64"/>
      <c r="K115" s="64"/>
      <c r="M115" s="64"/>
      <c r="N115" s="64"/>
    </row>
    <row r="116" spans="5:14" ht="18" customHeight="1">
      <c r="E116" s="3"/>
      <c r="F116" s="36"/>
      <c r="J116" s="64"/>
      <c r="K116" s="64"/>
      <c r="M116" s="64"/>
      <c r="N116" s="64"/>
    </row>
    <row r="117" spans="5:14" ht="18" customHeight="1">
      <c r="E117" s="3"/>
      <c r="F117" s="36"/>
      <c r="J117" s="64"/>
      <c r="K117" s="64"/>
      <c r="M117" s="64"/>
      <c r="N117" s="64"/>
    </row>
    <row r="118" spans="5:14" ht="18" customHeight="1">
      <c r="E118" s="3"/>
      <c r="F118" s="36"/>
      <c r="J118" s="64"/>
      <c r="K118" s="64"/>
      <c r="M118" s="64"/>
      <c r="N118" s="64"/>
    </row>
    <row r="119" spans="5:14" ht="18" customHeight="1">
      <c r="E119" s="3"/>
      <c r="F119" s="36"/>
      <c r="J119" s="64"/>
      <c r="K119" s="64"/>
      <c r="M119" s="64"/>
      <c r="N119" s="64"/>
    </row>
    <row r="120" spans="5:14" ht="18" customHeight="1">
      <c r="E120" s="3"/>
      <c r="F120" s="36"/>
      <c r="J120" s="64"/>
      <c r="K120" s="64"/>
      <c r="M120" s="64"/>
      <c r="N120" s="64"/>
    </row>
    <row r="121" spans="5:14" ht="18" customHeight="1">
      <c r="E121" s="3"/>
      <c r="F121" s="36"/>
      <c r="J121" s="64"/>
      <c r="K121" s="64"/>
      <c r="M121" s="64"/>
      <c r="N121" s="64"/>
    </row>
    <row r="122" spans="5:14" ht="18" customHeight="1">
      <c r="E122" s="3"/>
      <c r="F122" s="36"/>
      <c r="J122" s="64"/>
      <c r="K122" s="64"/>
      <c r="M122" s="64"/>
      <c r="N122" s="64"/>
    </row>
    <row r="123" spans="5:14" ht="18" customHeight="1">
      <c r="E123" s="3"/>
      <c r="F123" s="36"/>
      <c r="J123" s="64"/>
      <c r="K123" s="64"/>
      <c r="M123" s="64"/>
      <c r="N123" s="64"/>
    </row>
    <row r="124" spans="5:14" ht="18" customHeight="1">
      <c r="E124" s="3"/>
      <c r="F124" s="36"/>
      <c r="J124" s="64"/>
      <c r="K124" s="64"/>
      <c r="M124" s="64"/>
      <c r="N124" s="64"/>
    </row>
    <row r="125" spans="5:14" ht="18" customHeight="1">
      <c r="E125" s="3"/>
      <c r="F125" s="36"/>
      <c r="J125" s="64"/>
      <c r="K125" s="64"/>
      <c r="M125" s="64"/>
      <c r="N125" s="64"/>
    </row>
    <row r="126" spans="5:14" ht="18" customHeight="1">
      <c r="E126" s="3"/>
      <c r="F126" s="36"/>
      <c r="J126" s="64"/>
      <c r="K126" s="64"/>
      <c r="M126" s="64"/>
      <c r="N126" s="64"/>
    </row>
    <row r="127" spans="5:14" ht="18" customHeight="1">
      <c r="E127" s="3"/>
      <c r="F127" s="36"/>
      <c r="J127" s="64"/>
      <c r="K127" s="64"/>
      <c r="M127" s="64"/>
      <c r="N127" s="64"/>
    </row>
    <row r="128" spans="5:14" ht="18" customHeight="1">
      <c r="E128" s="3"/>
      <c r="F128" s="36"/>
      <c r="J128" s="64"/>
      <c r="K128" s="64"/>
      <c r="M128" s="64"/>
      <c r="N128" s="64"/>
    </row>
    <row r="129" spans="5:14" ht="18" customHeight="1">
      <c r="E129" s="3"/>
      <c r="F129" s="36"/>
      <c r="J129" s="64"/>
      <c r="K129" s="64"/>
      <c r="M129" s="64"/>
      <c r="N129" s="64"/>
    </row>
    <row r="130" spans="5:14" ht="18" customHeight="1">
      <c r="E130" s="3"/>
      <c r="F130" s="36"/>
      <c r="J130" s="64"/>
      <c r="K130" s="64"/>
      <c r="M130" s="64"/>
      <c r="N130" s="64"/>
    </row>
    <row r="131" spans="5:14" ht="18" customHeight="1">
      <c r="E131" s="3"/>
      <c r="F131" s="36"/>
      <c r="J131" s="64"/>
      <c r="K131" s="64"/>
      <c r="M131" s="64"/>
      <c r="N131" s="64"/>
    </row>
    <row r="132" spans="5:14" ht="18" customHeight="1">
      <c r="E132" s="3"/>
      <c r="F132" s="36"/>
      <c r="J132" s="64"/>
      <c r="K132" s="64"/>
      <c r="M132" s="64"/>
      <c r="N132" s="64"/>
    </row>
    <row r="133" spans="5:14" ht="18" customHeight="1">
      <c r="E133" s="3"/>
      <c r="F133" s="36"/>
      <c r="J133" s="64"/>
      <c r="K133" s="64"/>
      <c r="M133" s="64"/>
      <c r="N133" s="64"/>
    </row>
    <row r="134" spans="5:14" ht="18" customHeight="1">
      <c r="E134" s="3"/>
      <c r="F134" s="36"/>
      <c r="J134" s="64"/>
      <c r="K134" s="64"/>
      <c r="M134" s="64"/>
      <c r="N134" s="64"/>
    </row>
    <row r="135" spans="5:14" ht="18" customHeight="1">
      <c r="E135" s="3"/>
      <c r="F135" s="36"/>
      <c r="J135" s="64"/>
      <c r="K135" s="64"/>
      <c r="M135" s="64"/>
      <c r="N135" s="64"/>
    </row>
    <row r="136" spans="5:14" ht="18" customHeight="1">
      <c r="E136" s="3"/>
      <c r="F136" s="36"/>
      <c r="J136" s="64"/>
      <c r="K136" s="64"/>
      <c r="M136" s="64"/>
      <c r="N136" s="64"/>
    </row>
    <row r="137" spans="5:14" ht="18" customHeight="1">
      <c r="E137" s="3"/>
      <c r="F137" s="36"/>
      <c r="J137" s="64"/>
      <c r="K137" s="64"/>
      <c r="M137" s="64"/>
      <c r="N137" s="64"/>
    </row>
    <row r="138" spans="5:14" ht="18" customHeight="1">
      <c r="E138" s="3"/>
      <c r="F138" s="36"/>
      <c r="J138" s="64"/>
      <c r="K138" s="64"/>
      <c r="M138" s="64"/>
      <c r="N138" s="64"/>
    </row>
    <row r="139" spans="5:14" ht="18" customHeight="1">
      <c r="E139" s="3"/>
      <c r="F139" s="36"/>
      <c r="J139" s="64"/>
      <c r="K139" s="64"/>
      <c r="M139" s="64"/>
      <c r="N139" s="64"/>
    </row>
    <row r="140" spans="5:14" ht="18" customHeight="1">
      <c r="E140" s="3"/>
      <c r="F140" s="36"/>
      <c r="J140" s="64"/>
      <c r="K140" s="64"/>
      <c r="M140" s="64"/>
      <c r="N140" s="64"/>
    </row>
    <row r="141" spans="5:14" ht="18" customHeight="1">
      <c r="E141" s="3"/>
      <c r="F141" s="36"/>
      <c r="J141" s="64"/>
      <c r="K141" s="64"/>
      <c r="M141" s="64"/>
      <c r="N141" s="64"/>
    </row>
    <row r="142" spans="5:14" ht="18" customHeight="1">
      <c r="E142" s="3"/>
      <c r="F142" s="36"/>
      <c r="J142" s="64"/>
      <c r="K142" s="64"/>
      <c r="M142" s="64"/>
      <c r="N142" s="64"/>
    </row>
    <row r="143" spans="5:14" ht="18" customHeight="1">
      <c r="E143" s="3"/>
      <c r="F143" s="36"/>
      <c r="J143" s="64"/>
      <c r="K143" s="64"/>
      <c r="M143" s="64"/>
      <c r="N143" s="64"/>
    </row>
    <row r="144" spans="5:14" ht="18" customHeight="1">
      <c r="E144" s="3"/>
      <c r="F144" s="36"/>
      <c r="J144" s="64"/>
      <c r="K144" s="64"/>
      <c r="M144" s="64"/>
      <c r="N144" s="64"/>
    </row>
    <row r="145" spans="5:14" ht="18" customHeight="1">
      <c r="E145" s="3"/>
      <c r="F145" s="36"/>
      <c r="J145" s="64"/>
      <c r="K145" s="64"/>
      <c r="M145" s="64"/>
      <c r="N145" s="64"/>
    </row>
    <row r="146" spans="5:14" ht="18" customHeight="1">
      <c r="E146" s="3"/>
      <c r="F146" s="36"/>
      <c r="J146" s="64"/>
      <c r="K146" s="64"/>
      <c r="M146" s="64"/>
      <c r="N146" s="64"/>
    </row>
    <row r="147" spans="5:14" ht="18" customHeight="1">
      <c r="E147" s="3"/>
      <c r="F147" s="36"/>
      <c r="J147" s="64"/>
      <c r="K147" s="64"/>
      <c r="M147" s="64"/>
      <c r="N147" s="64"/>
    </row>
    <row r="148" spans="5:14" ht="18" customHeight="1">
      <c r="E148" s="3"/>
      <c r="F148" s="36"/>
      <c r="J148" s="64"/>
      <c r="K148" s="64"/>
      <c r="M148" s="64"/>
      <c r="N148" s="64"/>
    </row>
    <row r="149" spans="5:14" ht="18" customHeight="1">
      <c r="E149" s="3"/>
      <c r="F149" s="36"/>
      <c r="J149" s="64"/>
      <c r="K149" s="64"/>
      <c r="M149" s="64"/>
      <c r="N149" s="64"/>
    </row>
    <row r="150" spans="5:14" ht="18" customHeight="1">
      <c r="E150" s="3"/>
      <c r="F150" s="36"/>
      <c r="J150" s="64"/>
      <c r="K150" s="64"/>
      <c r="M150" s="64"/>
      <c r="N150" s="64"/>
    </row>
    <row r="151" spans="5:14" ht="18" customHeight="1">
      <c r="E151" s="3"/>
      <c r="F151" s="36"/>
      <c r="J151" s="64"/>
      <c r="K151" s="64"/>
      <c r="M151" s="64"/>
      <c r="N151" s="64"/>
    </row>
    <row r="152" spans="5:14" ht="18" customHeight="1">
      <c r="E152" s="3"/>
      <c r="F152" s="36"/>
      <c r="J152" s="64"/>
      <c r="K152" s="64"/>
      <c r="M152" s="64"/>
      <c r="N152" s="64"/>
    </row>
    <row r="153" spans="5:14" ht="18" customHeight="1">
      <c r="E153" s="3"/>
      <c r="F153" s="36"/>
      <c r="J153" s="64"/>
      <c r="K153" s="64"/>
      <c r="M153" s="64"/>
      <c r="N153" s="64"/>
    </row>
    <row r="154" spans="5:14" ht="18" customHeight="1">
      <c r="E154" s="3"/>
      <c r="F154" s="36"/>
      <c r="J154" s="64"/>
      <c r="K154" s="64"/>
      <c r="M154" s="64"/>
      <c r="N154" s="64"/>
    </row>
    <row r="155" spans="5:14" ht="18" customHeight="1">
      <c r="E155" s="3"/>
      <c r="F155" s="36"/>
      <c r="J155" s="64"/>
      <c r="K155" s="64"/>
      <c r="M155" s="64"/>
      <c r="N155" s="64"/>
    </row>
    <row r="156" spans="5:14" ht="18" customHeight="1">
      <c r="E156" s="3"/>
      <c r="F156" s="36"/>
      <c r="J156" s="64"/>
      <c r="K156" s="64"/>
      <c r="M156" s="64"/>
      <c r="N156" s="64"/>
    </row>
    <row r="157" spans="5:14" ht="18" customHeight="1">
      <c r="E157" s="3"/>
      <c r="F157" s="36"/>
      <c r="J157" s="64"/>
      <c r="K157" s="64"/>
      <c r="M157" s="64"/>
      <c r="N157" s="64"/>
    </row>
    <row r="158" spans="5:14" ht="18" customHeight="1">
      <c r="E158" s="3"/>
      <c r="F158" s="36"/>
      <c r="J158" s="64"/>
      <c r="K158" s="64"/>
      <c r="M158" s="64"/>
      <c r="N158" s="64"/>
    </row>
    <row r="159" spans="5:14" ht="18" customHeight="1">
      <c r="E159" s="3"/>
      <c r="F159" s="36"/>
      <c r="J159" s="64"/>
      <c r="K159" s="64"/>
      <c r="M159" s="64"/>
      <c r="N159" s="64"/>
    </row>
    <row r="160" spans="5:14" ht="18" customHeight="1">
      <c r="E160" s="3"/>
      <c r="F160" s="36"/>
      <c r="J160" s="64"/>
      <c r="K160" s="64"/>
      <c r="M160" s="64"/>
      <c r="N160" s="64"/>
    </row>
    <row r="161" spans="5:14" ht="18" customHeight="1">
      <c r="E161" s="3"/>
      <c r="F161" s="36"/>
      <c r="J161" s="64"/>
      <c r="K161" s="64"/>
      <c r="M161" s="64"/>
      <c r="N161" s="64"/>
    </row>
    <row r="162" spans="5:14" ht="18" customHeight="1">
      <c r="E162" s="3"/>
      <c r="F162" s="36"/>
      <c r="J162" s="64"/>
      <c r="K162" s="64"/>
      <c r="M162" s="64"/>
      <c r="N162" s="64"/>
    </row>
    <row r="163" spans="5:14" ht="18" customHeight="1">
      <c r="E163" s="3"/>
      <c r="F163" s="36"/>
      <c r="J163" s="64"/>
      <c r="K163" s="64"/>
      <c r="M163" s="64"/>
      <c r="N163" s="64"/>
    </row>
    <row r="164" spans="5:14" ht="18" customHeight="1">
      <c r="E164" s="3"/>
      <c r="F164" s="36"/>
      <c r="J164" s="64"/>
      <c r="K164" s="64"/>
      <c r="M164" s="64"/>
      <c r="N164" s="64"/>
    </row>
    <row r="165" spans="5:14" ht="18" customHeight="1">
      <c r="E165" s="3"/>
      <c r="F165" s="36"/>
      <c r="J165" s="64"/>
      <c r="K165" s="64"/>
      <c r="M165" s="64"/>
      <c r="N165" s="64"/>
    </row>
    <row r="166" spans="5:14" ht="18" customHeight="1">
      <c r="E166" s="3"/>
      <c r="F166" s="36"/>
      <c r="J166" s="64"/>
      <c r="K166" s="64"/>
      <c r="M166" s="64"/>
      <c r="N166" s="64"/>
    </row>
    <row r="167" spans="5:14" ht="18" customHeight="1">
      <c r="E167" s="3"/>
      <c r="F167" s="36"/>
      <c r="J167" s="64"/>
      <c r="K167" s="64"/>
      <c r="M167" s="64"/>
      <c r="N167" s="64"/>
    </row>
    <row r="168" spans="5:14" ht="18" customHeight="1">
      <c r="E168" s="3"/>
      <c r="F168" s="36"/>
      <c r="J168" s="64"/>
      <c r="K168" s="64"/>
      <c r="M168" s="64"/>
      <c r="N168" s="64"/>
    </row>
    <row r="169" spans="5:14" ht="18" customHeight="1">
      <c r="E169" s="3"/>
      <c r="F169" s="36"/>
      <c r="J169" s="64"/>
      <c r="K169" s="64"/>
      <c r="M169" s="64"/>
      <c r="N169" s="64"/>
    </row>
    <row r="170" spans="5:14" ht="18" customHeight="1">
      <c r="E170" s="3"/>
      <c r="F170" s="36"/>
      <c r="J170" s="64"/>
      <c r="K170" s="64"/>
      <c r="M170" s="64"/>
      <c r="N170" s="64"/>
    </row>
    <row r="171" spans="5:14" ht="18" customHeight="1">
      <c r="E171" s="3"/>
      <c r="F171" s="36"/>
      <c r="J171" s="64"/>
      <c r="K171" s="64"/>
      <c r="M171" s="64"/>
      <c r="N171" s="64"/>
    </row>
    <row r="172" spans="5:14" ht="18" customHeight="1">
      <c r="E172" s="3"/>
      <c r="F172" s="36"/>
      <c r="J172" s="64"/>
      <c r="K172" s="64"/>
      <c r="M172" s="64"/>
      <c r="N172" s="64"/>
    </row>
    <row r="173" spans="5:14" ht="18" customHeight="1">
      <c r="E173" s="3"/>
      <c r="F173" s="36"/>
      <c r="J173" s="64"/>
      <c r="K173" s="64"/>
      <c r="M173" s="64"/>
      <c r="N173" s="64"/>
    </row>
    <row r="174" spans="5:14" ht="18" customHeight="1">
      <c r="E174" s="3"/>
      <c r="F174" s="36"/>
      <c r="J174" s="64"/>
      <c r="K174" s="64"/>
      <c r="M174" s="64"/>
      <c r="N174" s="64"/>
    </row>
    <row r="175" spans="5:14" ht="18" customHeight="1">
      <c r="E175" s="3"/>
      <c r="F175" s="36"/>
      <c r="J175" s="64"/>
      <c r="K175" s="64"/>
      <c r="M175" s="64"/>
      <c r="N175" s="64"/>
    </row>
    <row r="176" spans="5:14" ht="18" customHeight="1">
      <c r="E176" s="3"/>
      <c r="F176" s="36"/>
      <c r="J176" s="64"/>
      <c r="K176" s="64"/>
      <c r="M176" s="64"/>
      <c r="N176" s="64"/>
    </row>
    <row r="177" spans="5:14" ht="18" customHeight="1">
      <c r="E177" s="3"/>
      <c r="F177" s="36"/>
      <c r="J177" s="64"/>
      <c r="K177" s="64"/>
      <c r="M177" s="64"/>
      <c r="N177" s="64"/>
    </row>
    <row r="178" spans="5:14" ht="18" customHeight="1">
      <c r="E178" s="3"/>
      <c r="F178" s="36"/>
      <c r="J178" s="64"/>
      <c r="K178" s="64"/>
      <c r="M178" s="64"/>
      <c r="N178" s="64"/>
    </row>
    <row r="179" spans="5:14" ht="18" customHeight="1">
      <c r="E179" s="3"/>
      <c r="F179" s="36"/>
      <c r="J179" s="64"/>
      <c r="K179" s="64"/>
      <c r="M179" s="64"/>
      <c r="N179" s="64"/>
    </row>
    <row r="180" spans="5:14" ht="18" customHeight="1">
      <c r="E180" s="3"/>
      <c r="F180" s="36"/>
      <c r="J180" s="64"/>
      <c r="K180" s="64"/>
      <c r="M180" s="64"/>
      <c r="N180" s="64"/>
    </row>
    <row r="181" spans="5:14" ht="18" customHeight="1">
      <c r="E181" s="3"/>
      <c r="F181" s="36"/>
      <c r="J181" s="64"/>
      <c r="K181" s="64"/>
      <c r="M181" s="64"/>
      <c r="N181" s="64"/>
    </row>
    <row r="182" spans="5:14" ht="18" customHeight="1">
      <c r="E182" s="3"/>
      <c r="F182" s="36"/>
      <c r="J182" s="64"/>
      <c r="K182" s="64"/>
      <c r="M182" s="64"/>
      <c r="N182" s="64"/>
    </row>
    <row r="183" spans="5:14" ht="18" customHeight="1">
      <c r="E183" s="3"/>
      <c r="F183" s="36"/>
      <c r="J183" s="64"/>
      <c r="K183" s="64"/>
      <c r="M183" s="64"/>
      <c r="N183" s="64"/>
    </row>
    <row r="184" spans="5:14" ht="18" customHeight="1">
      <c r="E184" s="3"/>
      <c r="F184" s="36"/>
      <c r="J184" s="64"/>
      <c r="K184" s="64"/>
      <c r="M184" s="64"/>
      <c r="N184" s="64"/>
    </row>
    <row r="185" spans="5:14" ht="18" customHeight="1">
      <c r="E185" s="3"/>
      <c r="F185" s="36"/>
      <c r="J185" s="64"/>
      <c r="K185" s="64"/>
      <c r="M185" s="64"/>
      <c r="N185" s="64"/>
    </row>
    <row r="186" spans="5:14" ht="18" customHeight="1">
      <c r="E186" s="3"/>
      <c r="F186" s="36"/>
      <c r="J186" s="64"/>
      <c r="K186" s="64"/>
      <c r="M186" s="64"/>
      <c r="N186" s="64"/>
    </row>
    <row r="187" spans="5:14" ht="18" customHeight="1">
      <c r="E187" s="3"/>
      <c r="F187" s="36"/>
      <c r="J187" s="64"/>
      <c r="K187" s="64"/>
      <c r="M187" s="64"/>
      <c r="N187" s="64"/>
    </row>
    <row r="188" spans="5:14" ht="18" customHeight="1">
      <c r="E188" s="3"/>
      <c r="F188" s="36"/>
      <c r="J188" s="64"/>
      <c r="K188" s="64"/>
      <c r="M188" s="64"/>
      <c r="N188" s="64"/>
    </row>
    <row r="189" spans="5:14" ht="18" customHeight="1">
      <c r="E189" s="3"/>
      <c r="F189" s="36"/>
      <c r="J189" s="64"/>
      <c r="K189" s="64"/>
      <c r="M189" s="64"/>
      <c r="N189" s="64"/>
    </row>
    <row r="190" spans="5:14" ht="18" customHeight="1">
      <c r="E190" s="3"/>
      <c r="F190" s="36"/>
      <c r="J190" s="64"/>
      <c r="K190" s="64"/>
      <c r="M190" s="64"/>
      <c r="N190" s="64"/>
    </row>
    <row r="191" spans="5:14" ht="18" customHeight="1">
      <c r="E191" s="3"/>
      <c r="F191" s="36"/>
      <c r="J191" s="64"/>
      <c r="K191" s="64"/>
      <c r="M191" s="64"/>
      <c r="N191" s="64"/>
    </row>
    <row r="192" spans="5:14" ht="18" customHeight="1">
      <c r="E192" s="3"/>
      <c r="F192" s="36"/>
      <c r="J192" s="64"/>
      <c r="K192" s="64"/>
      <c r="M192" s="64"/>
      <c r="N192" s="64"/>
    </row>
    <row r="193" spans="5:14" ht="18" customHeight="1">
      <c r="E193" s="3"/>
      <c r="F193" s="36"/>
      <c r="J193" s="64"/>
      <c r="K193" s="64"/>
      <c r="M193" s="64"/>
      <c r="N193" s="64"/>
    </row>
    <row r="194" spans="5:14" ht="18" customHeight="1">
      <c r="E194" s="3"/>
      <c r="F194" s="36"/>
      <c r="J194" s="64"/>
      <c r="K194" s="64"/>
      <c r="M194" s="64"/>
      <c r="N194" s="64"/>
    </row>
    <row r="195" spans="5:14" ht="18" customHeight="1">
      <c r="E195" s="3"/>
      <c r="F195" s="36"/>
      <c r="J195" s="64"/>
      <c r="K195" s="64"/>
      <c r="M195" s="64"/>
      <c r="N195" s="64"/>
    </row>
    <row r="196" spans="5:14" ht="18" customHeight="1">
      <c r="E196" s="3"/>
      <c r="F196" s="36"/>
      <c r="J196" s="64"/>
      <c r="K196" s="64"/>
      <c r="M196" s="64"/>
      <c r="N196" s="64"/>
    </row>
    <row r="197" spans="5:14" ht="18" customHeight="1">
      <c r="E197" s="3"/>
      <c r="F197" s="36"/>
      <c r="J197" s="64"/>
      <c r="K197" s="64"/>
      <c r="M197" s="64"/>
      <c r="N197" s="64"/>
    </row>
    <row r="198" spans="5:14" ht="18" customHeight="1">
      <c r="E198" s="3"/>
      <c r="F198" s="36"/>
      <c r="J198" s="64"/>
      <c r="K198" s="64"/>
      <c r="M198" s="64"/>
      <c r="N198" s="64"/>
    </row>
    <row r="199" spans="5:14" ht="18" customHeight="1">
      <c r="E199" s="3"/>
      <c r="F199" s="36"/>
      <c r="J199" s="64"/>
      <c r="K199" s="64"/>
      <c r="M199" s="64"/>
      <c r="N199" s="64"/>
    </row>
    <row r="200" spans="5:14" ht="18" customHeight="1">
      <c r="E200" s="3"/>
      <c r="F200" s="36"/>
      <c r="J200" s="64"/>
      <c r="K200" s="64"/>
      <c r="M200" s="64"/>
      <c r="N200" s="64"/>
    </row>
    <row r="201" spans="5:14" ht="18" customHeight="1">
      <c r="E201" s="3"/>
      <c r="F201" s="36"/>
      <c r="J201" s="64"/>
      <c r="K201" s="64"/>
      <c r="M201" s="64"/>
      <c r="N201" s="64"/>
    </row>
    <row r="202" spans="5:14" ht="18" customHeight="1">
      <c r="E202" s="3"/>
      <c r="F202" s="36"/>
      <c r="J202" s="64"/>
      <c r="K202" s="64"/>
      <c r="M202" s="64"/>
      <c r="N202" s="64"/>
    </row>
    <row r="203" spans="5:14" ht="18" customHeight="1">
      <c r="E203" s="3"/>
      <c r="F203" s="36"/>
      <c r="J203" s="64"/>
      <c r="K203" s="64"/>
      <c r="M203" s="64"/>
      <c r="N203" s="64"/>
    </row>
    <row r="204" spans="5:14" ht="18" customHeight="1">
      <c r="E204" s="3"/>
      <c r="F204" s="36"/>
      <c r="J204" s="64"/>
      <c r="K204" s="64"/>
      <c r="M204" s="64"/>
      <c r="N204" s="64"/>
    </row>
    <row r="205" spans="5:14" ht="18" customHeight="1">
      <c r="E205" s="3"/>
      <c r="F205" s="36"/>
      <c r="J205" s="64"/>
      <c r="K205" s="64"/>
      <c r="M205" s="64"/>
      <c r="N205" s="64"/>
    </row>
    <row r="206" spans="5:14" ht="18" customHeight="1">
      <c r="E206" s="3"/>
      <c r="F206" s="36"/>
      <c r="J206" s="64"/>
      <c r="K206" s="64"/>
      <c r="M206" s="64"/>
      <c r="N206" s="64"/>
    </row>
    <row r="207" spans="5:14" ht="18" customHeight="1">
      <c r="E207" s="3"/>
      <c r="F207" s="36"/>
      <c r="J207" s="64"/>
      <c r="K207" s="64"/>
      <c r="M207" s="64"/>
      <c r="N207" s="64"/>
    </row>
    <row r="208" spans="5:14" ht="18" customHeight="1">
      <c r="E208" s="3"/>
      <c r="F208" s="36"/>
      <c r="J208" s="64"/>
      <c r="K208" s="64"/>
      <c r="M208" s="64"/>
      <c r="N208" s="64"/>
    </row>
    <row r="209" spans="5:14" ht="18" customHeight="1">
      <c r="E209" s="3"/>
      <c r="F209" s="36"/>
      <c r="J209" s="64"/>
      <c r="K209" s="64"/>
      <c r="M209" s="64"/>
      <c r="N209" s="64"/>
    </row>
    <row r="210" spans="5:14" ht="18" customHeight="1">
      <c r="E210" s="3"/>
      <c r="F210" s="36"/>
      <c r="J210" s="64"/>
      <c r="K210" s="64"/>
      <c r="M210" s="64"/>
      <c r="N210" s="64"/>
    </row>
    <row r="211" spans="5:14" ht="18" customHeight="1">
      <c r="E211" s="3"/>
      <c r="F211" s="36"/>
      <c r="J211" s="64"/>
      <c r="K211" s="64"/>
      <c r="M211" s="64"/>
      <c r="N211" s="64"/>
    </row>
    <row r="212" spans="5:14" ht="18" customHeight="1">
      <c r="E212" s="3"/>
      <c r="F212" s="36"/>
      <c r="J212" s="64"/>
      <c r="K212" s="64"/>
      <c r="M212" s="64"/>
      <c r="N212" s="64"/>
    </row>
    <row r="213" spans="5:14" ht="18" customHeight="1">
      <c r="E213" s="3"/>
      <c r="F213" s="36"/>
      <c r="J213" s="64"/>
      <c r="K213" s="64"/>
      <c r="M213" s="64"/>
      <c r="N213" s="64"/>
    </row>
    <row r="214" spans="5:14" ht="18" customHeight="1">
      <c r="E214" s="3"/>
      <c r="F214" s="36"/>
      <c r="J214" s="64"/>
      <c r="K214" s="64"/>
      <c r="M214" s="64"/>
      <c r="N214" s="64"/>
    </row>
    <row r="215" spans="5:14" ht="18" customHeight="1">
      <c r="E215" s="3"/>
      <c r="F215" s="36"/>
      <c r="J215" s="64"/>
      <c r="K215" s="64"/>
      <c r="M215" s="64"/>
      <c r="N215" s="64"/>
    </row>
    <row r="216" spans="5:14" ht="18" customHeight="1">
      <c r="E216" s="3"/>
      <c r="F216" s="36"/>
      <c r="J216" s="64"/>
      <c r="K216" s="64"/>
      <c r="M216" s="64"/>
      <c r="N216" s="64"/>
    </row>
    <row r="217" spans="5:14" ht="18" customHeight="1">
      <c r="E217" s="3"/>
      <c r="F217" s="36"/>
      <c r="J217" s="64"/>
      <c r="K217" s="64"/>
      <c r="M217" s="64"/>
      <c r="N217" s="64"/>
    </row>
    <row r="218" spans="5:14" ht="18" customHeight="1">
      <c r="E218" s="3"/>
      <c r="F218" s="36"/>
      <c r="J218" s="64"/>
      <c r="K218" s="64"/>
      <c r="M218" s="64"/>
      <c r="N218" s="64"/>
    </row>
    <row r="219" spans="5:14" ht="18" customHeight="1">
      <c r="E219" s="3"/>
      <c r="F219" s="36"/>
      <c r="J219" s="64"/>
      <c r="K219" s="64"/>
      <c r="M219" s="64"/>
      <c r="N219" s="64"/>
    </row>
    <row r="220" spans="5:14" ht="18" customHeight="1">
      <c r="E220" s="3"/>
      <c r="F220" s="36"/>
      <c r="J220" s="64"/>
      <c r="K220" s="64"/>
      <c r="M220" s="64"/>
      <c r="N220" s="64"/>
    </row>
    <row r="221" spans="5:14" ht="18" customHeight="1">
      <c r="E221" s="3"/>
      <c r="F221" s="36"/>
      <c r="J221" s="64"/>
      <c r="K221" s="64"/>
      <c r="M221" s="64"/>
      <c r="N221" s="64"/>
    </row>
    <row r="222" spans="5:14" ht="18" customHeight="1">
      <c r="E222" s="3"/>
      <c r="F222" s="36"/>
      <c r="J222" s="64"/>
      <c r="K222" s="64"/>
      <c r="M222" s="64"/>
      <c r="N222" s="64"/>
    </row>
    <row r="223" spans="5:14" ht="18" customHeight="1">
      <c r="E223" s="3"/>
      <c r="F223" s="36"/>
      <c r="J223" s="64"/>
      <c r="K223" s="64"/>
      <c r="M223" s="64"/>
      <c r="N223" s="64"/>
    </row>
    <row r="224" spans="5:14" ht="18" customHeight="1">
      <c r="E224" s="3"/>
      <c r="F224" s="36"/>
      <c r="J224" s="64"/>
      <c r="K224" s="64"/>
      <c r="M224" s="64"/>
      <c r="N224" s="64"/>
    </row>
    <row r="225" spans="5:14" ht="18" customHeight="1">
      <c r="E225" s="3"/>
      <c r="F225" s="36"/>
      <c r="J225" s="64"/>
      <c r="K225" s="64"/>
      <c r="M225" s="64"/>
      <c r="N225" s="64"/>
    </row>
    <row r="226" spans="5:14" ht="18" customHeight="1">
      <c r="E226" s="3"/>
      <c r="F226" s="36"/>
      <c r="J226" s="64"/>
      <c r="K226" s="64"/>
      <c r="M226" s="64"/>
      <c r="N226" s="64"/>
    </row>
    <row r="227" spans="5:14" ht="18" customHeight="1">
      <c r="E227" s="3"/>
      <c r="F227" s="36"/>
      <c r="J227" s="64"/>
      <c r="K227" s="64"/>
      <c r="M227" s="64"/>
      <c r="N227" s="64"/>
    </row>
    <row r="228" spans="5:14" ht="18" customHeight="1">
      <c r="E228" s="3"/>
      <c r="F228" s="36"/>
      <c r="J228" s="64"/>
      <c r="K228" s="64"/>
      <c r="M228" s="64"/>
      <c r="N228" s="64"/>
    </row>
    <row r="229" spans="5:14" ht="18" customHeight="1">
      <c r="E229" s="3"/>
      <c r="F229" s="36"/>
      <c r="J229" s="64"/>
      <c r="K229" s="64"/>
      <c r="M229" s="64"/>
      <c r="N229" s="64"/>
    </row>
    <row r="230" spans="5:14" ht="18" customHeight="1">
      <c r="E230" s="3"/>
      <c r="F230" s="36"/>
      <c r="J230" s="64"/>
      <c r="K230" s="64"/>
      <c r="M230" s="64"/>
      <c r="N230" s="64"/>
    </row>
    <row r="231" spans="5:14" ht="18" customHeight="1">
      <c r="E231" s="3"/>
      <c r="F231" s="36"/>
      <c r="J231" s="64"/>
      <c r="K231" s="64"/>
      <c r="M231" s="64"/>
      <c r="N231" s="64"/>
    </row>
    <row r="232" spans="5:14" ht="18" customHeight="1">
      <c r="E232" s="3"/>
      <c r="F232" s="36"/>
      <c r="J232" s="64"/>
      <c r="K232" s="64"/>
      <c r="M232" s="64"/>
      <c r="N232" s="64"/>
    </row>
    <row r="233" spans="5:14" ht="18" customHeight="1">
      <c r="E233" s="3"/>
      <c r="F233" s="36"/>
      <c r="J233" s="64"/>
      <c r="K233" s="64"/>
      <c r="M233" s="64"/>
      <c r="N233" s="64"/>
    </row>
    <row r="234" spans="5:14" ht="18" customHeight="1">
      <c r="E234" s="3"/>
      <c r="F234" s="36"/>
      <c r="J234" s="64"/>
      <c r="K234" s="64"/>
      <c r="M234" s="64"/>
      <c r="N234" s="64"/>
    </row>
    <row r="235" spans="5:14" ht="18" customHeight="1">
      <c r="E235" s="3"/>
      <c r="F235" s="36"/>
      <c r="J235" s="64"/>
      <c r="K235" s="64"/>
      <c r="M235" s="64"/>
      <c r="N235" s="64"/>
    </row>
    <row r="236" spans="5:14" ht="18" customHeight="1">
      <c r="E236" s="3"/>
      <c r="F236" s="36"/>
      <c r="J236" s="64"/>
      <c r="K236" s="64"/>
      <c r="M236" s="64"/>
      <c r="N236" s="64"/>
    </row>
    <row r="237" spans="5:14" ht="18" customHeight="1">
      <c r="E237" s="3"/>
      <c r="F237" s="36"/>
      <c r="J237" s="64"/>
      <c r="K237" s="64"/>
      <c r="M237" s="64"/>
      <c r="N237" s="64"/>
    </row>
    <row r="238" spans="5:14" ht="18" customHeight="1">
      <c r="E238" s="3"/>
      <c r="F238" s="36"/>
      <c r="J238" s="64"/>
      <c r="K238" s="64"/>
      <c r="M238" s="64"/>
      <c r="N238" s="64"/>
    </row>
    <row r="239" spans="5:14" ht="18" customHeight="1">
      <c r="E239" s="3"/>
      <c r="F239" s="36"/>
      <c r="J239" s="64"/>
      <c r="K239" s="64"/>
      <c r="M239" s="64"/>
      <c r="N239" s="64"/>
    </row>
    <row r="240" spans="5:14" ht="18" customHeight="1">
      <c r="E240" s="3"/>
      <c r="F240" s="36"/>
      <c r="J240" s="64"/>
      <c r="K240" s="64"/>
      <c r="M240" s="64"/>
      <c r="N240" s="64"/>
    </row>
    <row r="241" spans="5:14" ht="18" customHeight="1">
      <c r="E241" s="3"/>
      <c r="F241" s="36"/>
      <c r="J241" s="64"/>
      <c r="K241" s="64"/>
      <c r="M241" s="64"/>
      <c r="N241" s="64"/>
    </row>
    <row r="242" spans="5:14" ht="18" customHeight="1">
      <c r="E242" s="3"/>
      <c r="F242" s="36"/>
      <c r="J242" s="64"/>
      <c r="K242" s="64"/>
      <c r="M242" s="64"/>
      <c r="N242" s="64"/>
    </row>
    <row r="243" spans="5:14" ht="18" customHeight="1">
      <c r="E243" s="3"/>
      <c r="F243" s="36"/>
      <c r="J243" s="64"/>
      <c r="K243" s="64"/>
      <c r="M243" s="64"/>
      <c r="N243" s="64"/>
    </row>
    <row r="244" spans="5:14" ht="18" customHeight="1">
      <c r="E244" s="3"/>
      <c r="F244" s="36"/>
      <c r="J244" s="64"/>
      <c r="K244" s="64"/>
      <c r="M244" s="64"/>
      <c r="N244" s="64"/>
    </row>
    <row r="245" spans="5:14" ht="18" customHeight="1">
      <c r="E245" s="3"/>
      <c r="F245" s="36"/>
      <c r="J245" s="64"/>
      <c r="K245" s="64"/>
      <c r="M245" s="64"/>
      <c r="N245" s="64"/>
    </row>
    <row r="246" spans="5:14" ht="18" customHeight="1">
      <c r="E246" s="3"/>
      <c r="F246" s="36"/>
      <c r="J246" s="64"/>
      <c r="K246" s="64"/>
      <c r="M246" s="64"/>
      <c r="N246" s="64"/>
    </row>
    <row r="247" spans="5:14" ht="18" customHeight="1">
      <c r="E247" s="3"/>
      <c r="F247" s="36"/>
      <c r="J247" s="64"/>
      <c r="K247" s="64"/>
      <c r="M247" s="64"/>
      <c r="N247" s="64"/>
    </row>
    <row r="248" spans="5:14" ht="18" customHeight="1">
      <c r="E248" s="3"/>
      <c r="F248" s="36"/>
      <c r="J248" s="64"/>
      <c r="K248" s="64"/>
      <c r="M248" s="64"/>
      <c r="N248" s="64"/>
    </row>
    <row r="249" spans="5:14" ht="18" customHeight="1">
      <c r="E249" s="3"/>
      <c r="F249" s="36"/>
      <c r="J249" s="64"/>
      <c r="K249" s="64"/>
      <c r="M249" s="64"/>
      <c r="N249" s="64"/>
    </row>
    <row r="250" spans="5:14" ht="18" customHeight="1">
      <c r="E250" s="3"/>
      <c r="F250" s="36"/>
      <c r="J250" s="64"/>
      <c r="K250" s="64"/>
      <c r="M250" s="64"/>
      <c r="N250" s="64"/>
    </row>
    <row r="251" spans="5:14" ht="18" customHeight="1">
      <c r="E251" s="3"/>
      <c r="F251" s="36"/>
      <c r="J251" s="64"/>
      <c r="K251" s="64"/>
      <c r="M251" s="64"/>
      <c r="N251" s="64"/>
    </row>
    <row r="252" spans="5:14" ht="18" customHeight="1">
      <c r="E252" s="3"/>
      <c r="F252" s="36"/>
      <c r="J252" s="64"/>
      <c r="K252" s="64"/>
      <c r="M252" s="64"/>
      <c r="N252" s="64"/>
    </row>
    <row r="253" spans="5:14" ht="18" customHeight="1">
      <c r="E253" s="3"/>
      <c r="F253" s="36"/>
      <c r="J253" s="64"/>
      <c r="K253" s="64"/>
      <c r="M253" s="64"/>
      <c r="N253" s="64"/>
    </row>
    <row r="254" spans="5:14" ht="18" customHeight="1">
      <c r="E254" s="3"/>
      <c r="F254" s="36"/>
      <c r="J254" s="64"/>
      <c r="K254" s="64"/>
      <c r="M254" s="64"/>
      <c r="N254" s="64"/>
    </row>
    <row r="255" spans="5:14" ht="18" customHeight="1">
      <c r="E255" s="3"/>
      <c r="F255" s="36"/>
      <c r="J255" s="64"/>
      <c r="K255" s="64"/>
      <c r="M255" s="64"/>
      <c r="N255" s="64"/>
    </row>
    <row r="256" spans="5:14" ht="18" customHeight="1">
      <c r="E256" s="3"/>
      <c r="F256" s="36"/>
      <c r="J256" s="64"/>
      <c r="K256" s="64"/>
      <c r="M256" s="64"/>
      <c r="N256" s="64"/>
    </row>
    <row r="257" spans="5:14" ht="18" customHeight="1">
      <c r="E257" s="3"/>
      <c r="F257" s="36"/>
      <c r="J257" s="64"/>
      <c r="K257" s="64"/>
      <c r="M257" s="64"/>
      <c r="N257" s="64"/>
    </row>
    <row r="258" spans="5:14" ht="18" customHeight="1">
      <c r="E258" s="3"/>
      <c r="F258" s="36"/>
      <c r="J258" s="64"/>
      <c r="K258" s="64"/>
      <c r="M258" s="64"/>
      <c r="N258" s="64"/>
    </row>
    <row r="259" spans="5:14" ht="18" customHeight="1">
      <c r="E259" s="3"/>
      <c r="F259" s="36"/>
      <c r="J259" s="64"/>
      <c r="K259" s="64"/>
      <c r="M259" s="64"/>
      <c r="N259" s="64"/>
    </row>
    <row r="260" spans="5:14" ht="18" customHeight="1">
      <c r="E260" s="3"/>
      <c r="F260" s="36"/>
      <c r="J260" s="64"/>
      <c r="K260" s="64"/>
      <c r="M260" s="64"/>
      <c r="N260" s="64"/>
    </row>
    <row r="261" spans="5:14" ht="18" customHeight="1">
      <c r="E261" s="3"/>
      <c r="F261" s="36"/>
      <c r="J261" s="64"/>
      <c r="K261" s="64"/>
      <c r="M261" s="64"/>
      <c r="N261" s="64"/>
    </row>
    <row r="262" spans="5:14" ht="18" customHeight="1">
      <c r="E262" s="3"/>
      <c r="F262" s="36"/>
      <c r="J262" s="64"/>
      <c r="K262" s="64"/>
      <c r="M262" s="64"/>
      <c r="N262" s="64"/>
    </row>
    <row r="263" spans="5:14" ht="18" customHeight="1">
      <c r="E263" s="3"/>
      <c r="F263" s="36"/>
      <c r="J263" s="64"/>
      <c r="K263" s="64"/>
      <c r="M263" s="64"/>
      <c r="N263" s="64"/>
    </row>
    <row r="264" spans="5:14" ht="18" customHeight="1">
      <c r="E264" s="3"/>
      <c r="F264" s="36"/>
      <c r="J264" s="64"/>
      <c r="K264" s="64"/>
      <c r="M264" s="64"/>
      <c r="N264" s="64"/>
    </row>
    <row r="265" spans="5:14" ht="18" customHeight="1">
      <c r="E265" s="3"/>
      <c r="F265" s="36"/>
      <c r="J265" s="64"/>
      <c r="K265" s="64"/>
      <c r="M265" s="64"/>
      <c r="N265" s="64"/>
    </row>
    <row r="266" spans="5:14" ht="18" customHeight="1">
      <c r="E266" s="3"/>
      <c r="F266" s="36"/>
      <c r="J266" s="64"/>
      <c r="K266" s="64"/>
      <c r="M266" s="64"/>
      <c r="N266" s="64"/>
    </row>
    <row r="267" spans="5:14" ht="18" customHeight="1">
      <c r="E267" s="3"/>
      <c r="F267" s="36"/>
      <c r="J267" s="64"/>
      <c r="K267" s="64"/>
      <c r="M267" s="64"/>
      <c r="N267" s="64"/>
    </row>
    <row r="268" spans="5:14" ht="18" customHeight="1">
      <c r="E268" s="3"/>
      <c r="F268" s="36"/>
      <c r="J268" s="64"/>
      <c r="K268" s="64"/>
      <c r="M268" s="64"/>
      <c r="N268" s="64"/>
    </row>
    <row r="269" spans="5:14" ht="18" customHeight="1">
      <c r="E269" s="3"/>
      <c r="F269" s="36"/>
      <c r="J269" s="64"/>
      <c r="K269" s="64"/>
      <c r="M269" s="64"/>
      <c r="N269" s="64"/>
    </row>
    <row r="270" spans="5:14" ht="18" customHeight="1">
      <c r="E270" s="3"/>
      <c r="F270" s="36"/>
      <c r="J270" s="64"/>
      <c r="K270" s="64"/>
      <c r="M270" s="64"/>
      <c r="N270" s="64"/>
    </row>
    <row r="271" spans="5:14" ht="18" customHeight="1">
      <c r="E271" s="3"/>
      <c r="F271" s="36"/>
      <c r="J271" s="64"/>
      <c r="K271" s="64"/>
      <c r="M271" s="64"/>
      <c r="N271" s="64"/>
    </row>
    <row r="272" spans="5:14" ht="18" customHeight="1">
      <c r="E272" s="3"/>
      <c r="F272" s="36"/>
      <c r="J272" s="64"/>
      <c r="K272" s="64"/>
      <c r="M272" s="64"/>
      <c r="N272" s="64"/>
    </row>
    <row r="273" spans="5:14" ht="18" customHeight="1">
      <c r="E273" s="3"/>
      <c r="F273" s="36"/>
      <c r="J273" s="64"/>
      <c r="K273" s="64"/>
      <c r="M273" s="64"/>
      <c r="N273" s="64"/>
    </row>
    <row r="274" spans="5:14" ht="18" customHeight="1">
      <c r="E274" s="3"/>
      <c r="F274" s="36"/>
      <c r="J274" s="64"/>
      <c r="K274" s="64"/>
      <c r="M274" s="64"/>
      <c r="N274" s="64"/>
    </row>
    <row r="275" spans="5:14" ht="18" customHeight="1">
      <c r="E275" s="3"/>
      <c r="F275" s="36"/>
      <c r="J275" s="64"/>
      <c r="K275" s="64"/>
      <c r="M275" s="64"/>
      <c r="N275" s="64"/>
    </row>
    <row r="276" spans="5:14" ht="18" customHeight="1">
      <c r="E276" s="3"/>
      <c r="F276" s="36"/>
      <c r="J276" s="64"/>
      <c r="K276" s="64"/>
      <c r="M276" s="64"/>
      <c r="N276" s="64"/>
    </row>
    <row r="277" spans="5:14" ht="18" customHeight="1">
      <c r="E277" s="3"/>
      <c r="F277" s="36"/>
      <c r="J277" s="64"/>
      <c r="K277" s="64"/>
      <c r="M277" s="64"/>
      <c r="N277" s="64"/>
    </row>
    <row r="278" spans="5:14" ht="18" customHeight="1">
      <c r="E278" s="3"/>
      <c r="F278" s="36"/>
      <c r="J278" s="64"/>
      <c r="K278" s="64"/>
      <c r="M278" s="64"/>
      <c r="N278" s="64"/>
    </row>
    <row r="279" spans="5:14" ht="18" customHeight="1">
      <c r="E279" s="3"/>
      <c r="F279" s="36"/>
      <c r="J279" s="64"/>
      <c r="K279" s="64"/>
      <c r="M279" s="64"/>
      <c r="N279" s="64"/>
    </row>
    <row r="280" spans="5:14" ht="18" customHeight="1">
      <c r="E280" s="3"/>
      <c r="F280" s="36"/>
      <c r="J280" s="64"/>
      <c r="K280" s="64"/>
      <c r="M280" s="64"/>
      <c r="N280" s="64"/>
    </row>
    <row r="281" spans="5:14" ht="18" customHeight="1">
      <c r="E281" s="3"/>
      <c r="F281" s="36"/>
      <c r="J281" s="64"/>
      <c r="K281" s="64"/>
      <c r="M281" s="64"/>
      <c r="N281" s="64"/>
    </row>
    <row r="282" spans="5:14" ht="18" customHeight="1">
      <c r="E282" s="3"/>
      <c r="F282" s="36"/>
      <c r="J282" s="64"/>
      <c r="K282" s="64"/>
      <c r="M282" s="64"/>
      <c r="N282" s="64"/>
    </row>
    <row r="283" spans="5:14" ht="18" customHeight="1">
      <c r="E283" s="3"/>
      <c r="F283" s="36"/>
      <c r="J283" s="64"/>
      <c r="K283" s="64"/>
      <c r="M283" s="64"/>
      <c r="N283" s="64"/>
    </row>
    <row r="284" spans="5:14" ht="18" customHeight="1">
      <c r="E284" s="3"/>
      <c r="F284" s="36"/>
      <c r="J284" s="64"/>
      <c r="K284" s="64"/>
      <c r="M284" s="64"/>
      <c r="N284" s="64"/>
    </row>
    <row r="285" spans="5:14" ht="18" customHeight="1">
      <c r="E285" s="3"/>
      <c r="F285" s="36"/>
      <c r="J285" s="64"/>
      <c r="K285" s="64"/>
      <c r="M285" s="64"/>
      <c r="N285" s="64"/>
    </row>
    <row r="286" spans="5:14" ht="18" customHeight="1">
      <c r="E286" s="3"/>
      <c r="F286" s="36"/>
      <c r="J286" s="64"/>
      <c r="K286" s="64"/>
      <c r="M286" s="64"/>
      <c r="N286" s="64"/>
    </row>
    <row r="287" spans="5:14" ht="18" customHeight="1">
      <c r="E287" s="3"/>
      <c r="F287" s="36"/>
      <c r="J287" s="64"/>
      <c r="K287" s="64"/>
      <c r="M287" s="64"/>
      <c r="N287" s="64"/>
    </row>
    <row r="288" spans="5:14" ht="18" customHeight="1">
      <c r="E288" s="3"/>
      <c r="F288" s="36"/>
      <c r="J288" s="64"/>
      <c r="K288" s="64"/>
      <c r="M288" s="64"/>
      <c r="N288" s="64"/>
    </row>
    <row r="289" spans="5:14" ht="18" customHeight="1">
      <c r="E289" s="3"/>
      <c r="F289" s="36"/>
      <c r="J289" s="64"/>
      <c r="K289" s="64"/>
      <c r="M289" s="64"/>
      <c r="N289" s="64"/>
    </row>
    <row r="290" spans="5:14" ht="18" customHeight="1">
      <c r="E290" s="3"/>
      <c r="F290" s="36"/>
      <c r="J290" s="64"/>
      <c r="K290" s="64"/>
      <c r="M290" s="64"/>
      <c r="N290" s="64"/>
    </row>
    <row r="291" spans="5:14" ht="18" customHeight="1">
      <c r="E291" s="3"/>
      <c r="F291" s="36"/>
      <c r="J291" s="64"/>
      <c r="K291" s="64"/>
      <c r="M291" s="64"/>
      <c r="N291" s="64"/>
    </row>
    <row r="292" spans="5:14" ht="18" customHeight="1">
      <c r="E292" s="3"/>
      <c r="F292" s="36"/>
      <c r="J292" s="64"/>
      <c r="K292" s="64"/>
      <c r="M292" s="64"/>
      <c r="N292" s="64"/>
    </row>
    <row r="293" spans="5:14" ht="18" customHeight="1">
      <c r="E293" s="3"/>
      <c r="F293" s="36"/>
      <c r="J293" s="64"/>
      <c r="K293" s="64"/>
      <c r="M293" s="64"/>
      <c r="N293" s="64"/>
    </row>
    <row r="294" spans="5:14" ht="18" customHeight="1">
      <c r="E294" s="3"/>
      <c r="F294" s="36"/>
      <c r="J294" s="64"/>
      <c r="K294" s="64"/>
      <c r="M294" s="64"/>
      <c r="N294" s="64"/>
    </row>
    <row r="295" spans="5:14" ht="18" customHeight="1">
      <c r="E295" s="3"/>
      <c r="F295" s="36"/>
      <c r="J295" s="64"/>
      <c r="K295" s="64"/>
      <c r="M295" s="64"/>
      <c r="N295" s="64"/>
    </row>
    <row r="296" spans="5:14" ht="18" customHeight="1">
      <c r="E296" s="3"/>
      <c r="F296" s="36"/>
      <c r="J296" s="64"/>
      <c r="K296" s="64"/>
      <c r="M296" s="64"/>
      <c r="N296" s="64"/>
    </row>
    <row r="297" spans="5:14" ht="18" customHeight="1">
      <c r="E297" s="3"/>
      <c r="F297" s="36"/>
      <c r="J297" s="64"/>
      <c r="K297" s="64"/>
      <c r="M297" s="64"/>
      <c r="N297" s="64"/>
    </row>
    <row r="298" spans="5:14" ht="18" customHeight="1">
      <c r="E298" s="3"/>
      <c r="F298" s="36"/>
      <c r="J298" s="64"/>
      <c r="K298" s="64"/>
      <c r="M298" s="64"/>
      <c r="N298" s="64"/>
    </row>
    <row r="299" spans="5:14" ht="18" customHeight="1">
      <c r="E299" s="3"/>
      <c r="F299" s="36"/>
      <c r="J299" s="64"/>
      <c r="K299" s="64"/>
      <c r="M299" s="64"/>
      <c r="N299" s="64"/>
    </row>
    <row r="300" spans="5:14" ht="18" customHeight="1">
      <c r="E300" s="3"/>
      <c r="F300" s="36"/>
      <c r="J300" s="64"/>
      <c r="K300" s="64"/>
      <c r="M300" s="64"/>
      <c r="N300" s="64"/>
    </row>
    <row r="301" spans="5:14" ht="18" customHeight="1">
      <c r="E301" s="3"/>
      <c r="F301" s="36"/>
      <c r="J301" s="64"/>
      <c r="K301" s="64"/>
      <c r="M301" s="64"/>
      <c r="N301" s="64"/>
    </row>
    <row r="302" spans="5:14" ht="18" customHeight="1">
      <c r="E302" s="3"/>
      <c r="F302" s="36"/>
      <c r="J302" s="64"/>
      <c r="K302" s="64"/>
      <c r="M302" s="64"/>
      <c r="N302" s="64"/>
    </row>
    <row r="303" spans="5:14" ht="18" customHeight="1">
      <c r="E303" s="3"/>
      <c r="F303" s="36"/>
      <c r="J303" s="64"/>
      <c r="K303" s="64"/>
      <c r="M303" s="64"/>
      <c r="N303" s="64"/>
    </row>
    <row r="304" spans="5:14" ht="18" customHeight="1">
      <c r="E304" s="3"/>
      <c r="F304" s="36"/>
      <c r="J304" s="64"/>
      <c r="K304" s="64"/>
      <c r="M304" s="64"/>
      <c r="N304" s="64"/>
    </row>
    <row r="305" spans="5:14" ht="18" customHeight="1">
      <c r="E305" s="3"/>
      <c r="F305" s="36"/>
      <c r="J305" s="64"/>
      <c r="K305" s="64"/>
      <c r="M305" s="64"/>
      <c r="N305" s="64"/>
    </row>
    <row r="306" spans="5:14" ht="18" customHeight="1">
      <c r="E306" s="3"/>
      <c r="F306" s="36"/>
      <c r="J306" s="64"/>
      <c r="K306" s="64"/>
      <c r="M306" s="64"/>
      <c r="N306" s="64"/>
    </row>
    <row r="307" spans="5:14" ht="18" customHeight="1">
      <c r="E307" s="3"/>
      <c r="F307" s="36"/>
      <c r="J307" s="64"/>
      <c r="K307" s="64"/>
      <c r="M307" s="64"/>
      <c r="N307" s="64"/>
    </row>
    <row r="308" spans="5:14" ht="18" customHeight="1">
      <c r="E308" s="3"/>
      <c r="F308" s="36"/>
      <c r="J308" s="64"/>
      <c r="K308" s="64"/>
      <c r="M308" s="64"/>
      <c r="N308" s="64"/>
    </row>
    <row r="309" spans="5:14" ht="18" customHeight="1">
      <c r="E309" s="3"/>
      <c r="F309" s="36"/>
      <c r="J309" s="64"/>
      <c r="K309" s="64"/>
      <c r="M309" s="64"/>
      <c r="N309" s="64"/>
    </row>
    <row r="310" spans="5:14" ht="18" customHeight="1">
      <c r="E310" s="3"/>
      <c r="F310" s="36"/>
      <c r="J310" s="64"/>
      <c r="K310" s="64"/>
      <c r="M310" s="64"/>
      <c r="N310" s="64"/>
    </row>
    <row r="311" spans="5:14" ht="18" customHeight="1">
      <c r="E311" s="3"/>
      <c r="F311" s="36"/>
      <c r="J311" s="64"/>
      <c r="K311" s="64"/>
      <c r="M311" s="64"/>
      <c r="N311" s="64"/>
    </row>
    <row r="312" spans="5:14" ht="18" customHeight="1">
      <c r="E312" s="3"/>
      <c r="F312" s="36"/>
      <c r="J312" s="64"/>
      <c r="K312" s="64"/>
      <c r="M312" s="64"/>
      <c r="N312" s="64"/>
    </row>
    <row r="313" spans="5:14" ht="18" customHeight="1">
      <c r="E313" s="3"/>
      <c r="F313" s="36"/>
      <c r="J313" s="64"/>
      <c r="K313" s="64"/>
      <c r="M313" s="64"/>
      <c r="N313" s="64"/>
    </row>
    <row r="314" spans="5:14" ht="18" customHeight="1">
      <c r="E314" s="3"/>
      <c r="F314" s="36"/>
      <c r="J314" s="64"/>
      <c r="K314" s="64"/>
      <c r="M314" s="64"/>
      <c r="N314" s="64"/>
    </row>
    <row r="315" spans="5:14" ht="18" customHeight="1">
      <c r="E315" s="3"/>
      <c r="F315" s="36"/>
      <c r="J315" s="64"/>
      <c r="K315" s="64"/>
      <c r="M315" s="64"/>
      <c r="N315" s="64"/>
    </row>
    <row r="316" spans="5:14" ht="18" customHeight="1">
      <c r="E316" s="3"/>
      <c r="F316" s="36"/>
      <c r="J316" s="64"/>
      <c r="K316" s="64"/>
      <c r="M316" s="64"/>
      <c r="N316" s="64"/>
    </row>
    <row r="317" spans="5:14" ht="18" customHeight="1">
      <c r="E317" s="3"/>
      <c r="F317" s="36"/>
      <c r="J317" s="64"/>
      <c r="K317" s="64"/>
      <c r="M317" s="64"/>
      <c r="N317" s="64"/>
    </row>
    <row r="318" spans="5:14" ht="18" customHeight="1">
      <c r="E318" s="3"/>
      <c r="F318" s="36"/>
      <c r="J318" s="64"/>
      <c r="K318" s="64"/>
      <c r="M318" s="64"/>
      <c r="N318" s="64"/>
    </row>
    <row r="319" spans="5:14" ht="18" customHeight="1">
      <c r="E319" s="3"/>
      <c r="F319" s="36"/>
      <c r="J319" s="64"/>
      <c r="K319" s="64"/>
      <c r="M319" s="64"/>
      <c r="N319" s="64"/>
    </row>
    <row r="320" spans="5:14" ht="18" customHeight="1">
      <c r="E320" s="3"/>
      <c r="F320" s="36"/>
      <c r="J320" s="64"/>
      <c r="K320" s="64"/>
      <c r="M320" s="64"/>
      <c r="N320" s="64"/>
    </row>
    <row r="321" spans="5:14" ht="18" customHeight="1">
      <c r="E321" s="3"/>
      <c r="F321" s="36"/>
      <c r="J321" s="64"/>
      <c r="K321" s="64"/>
      <c r="M321" s="64"/>
      <c r="N321" s="64"/>
    </row>
    <row r="322" spans="5:14" ht="18" customHeight="1">
      <c r="E322" s="3"/>
      <c r="F322" s="36"/>
      <c r="J322" s="64"/>
      <c r="K322" s="64"/>
      <c r="M322" s="64"/>
      <c r="N322" s="64"/>
    </row>
    <row r="323" spans="5:14" ht="18" customHeight="1">
      <c r="E323" s="3"/>
      <c r="F323" s="36"/>
      <c r="J323" s="64"/>
      <c r="K323" s="64"/>
      <c r="M323" s="64"/>
      <c r="N323" s="64"/>
    </row>
    <row r="324" spans="5:14" ht="18" customHeight="1">
      <c r="E324" s="3"/>
      <c r="F324" s="36"/>
      <c r="J324" s="64"/>
      <c r="K324" s="64"/>
      <c r="M324" s="64"/>
      <c r="N324" s="64"/>
    </row>
    <row r="325" spans="5:14" ht="18" customHeight="1">
      <c r="E325" s="3"/>
      <c r="F325" s="36"/>
      <c r="J325" s="64"/>
      <c r="K325" s="64"/>
      <c r="M325" s="64"/>
      <c r="N325" s="64"/>
    </row>
    <row r="326" spans="5:14" ht="18" customHeight="1">
      <c r="E326" s="3"/>
      <c r="F326" s="36"/>
      <c r="J326" s="64"/>
      <c r="K326" s="64"/>
      <c r="M326" s="64"/>
      <c r="N326" s="64"/>
    </row>
    <row r="327" spans="5:14" ht="18" customHeight="1">
      <c r="E327" s="3"/>
      <c r="F327" s="36"/>
      <c r="J327" s="64"/>
      <c r="K327" s="64"/>
      <c r="M327" s="64"/>
      <c r="N327" s="64"/>
    </row>
    <row r="328" spans="5:14" ht="18" customHeight="1">
      <c r="E328" s="3"/>
      <c r="F328" s="36"/>
      <c r="J328" s="64"/>
      <c r="K328" s="64"/>
      <c r="M328" s="64"/>
      <c r="N328" s="64"/>
    </row>
    <row r="329" spans="5:14" ht="18" customHeight="1">
      <c r="E329" s="3"/>
      <c r="F329" s="36"/>
      <c r="J329" s="64"/>
      <c r="K329" s="64"/>
      <c r="M329" s="64"/>
      <c r="N329" s="64"/>
    </row>
    <row r="330" spans="5:14" ht="18" customHeight="1">
      <c r="E330" s="3"/>
      <c r="F330" s="36"/>
      <c r="J330" s="64"/>
      <c r="K330" s="64"/>
      <c r="M330" s="64"/>
      <c r="N330" s="64"/>
    </row>
    <row r="331" spans="5:14" ht="18" customHeight="1">
      <c r="E331" s="3"/>
      <c r="F331" s="36"/>
      <c r="J331" s="64"/>
      <c r="K331" s="64"/>
      <c r="M331" s="64"/>
      <c r="N331" s="64"/>
    </row>
    <row r="332" spans="5:14" ht="18" customHeight="1">
      <c r="E332" s="3"/>
      <c r="F332" s="36"/>
      <c r="J332" s="64"/>
      <c r="K332" s="64"/>
      <c r="M332" s="64"/>
      <c r="N332" s="64"/>
    </row>
    <row r="333" spans="5:14" ht="18" customHeight="1">
      <c r="E333" s="3"/>
      <c r="F333" s="36"/>
      <c r="J333" s="64"/>
      <c r="K333" s="64"/>
      <c r="M333" s="64"/>
      <c r="N333" s="64"/>
    </row>
    <row r="334" spans="5:14" ht="18" customHeight="1">
      <c r="E334" s="3"/>
      <c r="F334" s="36"/>
      <c r="J334" s="64"/>
      <c r="K334" s="64"/>
      <c r="M334" s="64"/>
      <c r="N334" s="64"/>
    </row>
    <row r="335" spans="5:14" ht="18" customHeight="1">
      <c r="E335" s="3"/>
      <c r="F335" s="36"/>
      <c r="J335" s="64"/>
      <c r="K335" s="64"/>
      <c r="M335" s="64"/>
      <c r="N335" s="64"/>
    </row>
    <row r="336" spans="5:14" ht="18" customHeight="1">
      <c r="E336" s="3"/>
      <c r="F336" s="36"/>
      <c r="J336" s="64"/>
      <c r="K336" s="64"/>
      <c r="M336" s="64"/>
      <c r="N336" s="64"/>
    </row>
    <row r="337" spans="5:14" ht="18" customHeight="1">
      <c r="E337" s="3"/>
      <c r="F337" s="36"/>
      <c r="J337" s="64"/>
      <c r="K337" s="64"/>
      <c r="M337" s="64"/>
      <c r="N337" s="64"/>
    </row>
    <row r="338" spans="5:14" ht="18" customHeight="1">
      <c r="E338" s="3"/>
      <c r="F338" s="36"/>
      <c r="J338" s="64"/>
      <c r="K338" s="64"/>
      <c r="M338" s="64"/>
      <c r="N338" s="64"/>
    </row>
    <row r="339" spans="5:14" ht="18" customHeight="1">
      <c r="E339" s="3"/>
      <c r="F339" s="36"/>
      <c r="J339" s="64"/>
      <c r="K339" s="64"/>
      <c r="M339" s="64"/>
      <c r="N339" s="64"/>
    </row>
    <row r="340" spans="5:14" ht="18" customHeight="1">
      <c r="E340" s="3"/>
      <c r="F340" s="36"/>
      <c r="J340" s="64"/>
      <c r="K340" s="64"/>
      <c r="M340" s="64"/>
      <c r="N340" s="64"/>
    </row>
    <row r="341" spans="5:14" ht="18" customHeight="1">
      <c r="E341" s="3"/>
      <c r="F341" s="36"/>
      <c r="J341" s="64"/>
      <c r="K341" s="64"/>
      <c r="M341" s="64"/>
      <c r="N341" s="64"/>
    </row>
    <row r="342" spans="5:14" ht="18" customHeight="1">
      <c r="E342" s="3"/>
      <c r="F342" s="36"/>
      <c r="J342" s="64"/>
      <c r="K342" s="64"/>
      <c r="M342" s="64"/>
      <c r="N342" s="64"/>
    </row>
    <row r="343" spans="5:14" ht="18" customHeight="1">
      <c r="E343" s="3"/>
      <c r="F343" s="36"/>
      <c r="J343" s="64"/>
      <c r="K343" s="64"/>
      <c r="M343" s="64"/>
      <c r="N343" s="64"/>
    </row>
    <row r="344" spans="5:14" ht="18" customHeight="1">
      <c r="E344" s="3"/>
      <c r="F344" s="36"/>
      <c r="J344" s="64"/>
      <c r="K344" s="64"/>
      <c r="M344" s="64"/>
      <c r="N344" s="64"/>
    </row>
    <row r="345" spans="5:14" ht="18" customHeight="1">
      <c r="E345" s="3"/>
      <c r="F345" s="36"/>
      <c r="J345" s="64"/>
      <c r="K345" s="64"/>
      <c r="M345" s="64"/>
      <c r="N345" s="64"/>
    </row>
    <row r="346" spans="5:14" ht="18" customHeight="1">
      <c r="E346" s="3"/>
      <c r="F346" s="36"/>
      <c r="J346" s="64"/>
      <c r="K346" s="64"/>
      <c r="M346" s="64"/>
      <c r="N346" s="64"/>
    </row>
    <row r="347" spans="5:14" ht="18" customHeight="1">
      <c r="E347" s="3"/>
      <c r="F347" s="36"/>
      <c r="J347" s="64"/>
      <c r="K347" s="64"/>
      <c r="M347" s="64"/>
      <c r="N347" s="64"/>
    </row>
    <row r="348" spans="5:14" ht="18" customHeight="1">
      <c r="E348" s="3"/>
      <c r="F348" s="36"/>
      <c r="J348" s="64"/>
      <c r="K348" s="64"/>
      <c r="M348" s="64"/>
      <c r="N348" s="64"/>
    </row>
    <row r="349" spans="5:14" ht="18" customHeight="1">
      <c r="E349" s="3"/>
      <c r="F349" s="36"/>
      <c r="J349" s="64"/>
      <c r="K349" s="64"/>
      <c r="M349" s="64"/>
      <c r="N349" s="64"/>
    </row>
    <row r="350" spans="5:14" ht="18" customHeight="1">
      <c r="E350" s="3"/>
      <c r="F350" s="36"/>
      <c r="J350" s="64"/>
      <c r="K350" s="64"/>
      <c r="M350" s="64"/>
      <c r="N350" s="64"/>
    </row>
    <row r="351" spans="5:14" ht="18" customHeight="1">
      <c r="E351" s="3"/>
      <c r="F351" s="36"/>
      <c r="J351" s="64"/>
      <c r="K351" s="64"/>
      <c r="M351" s="64"/>
      <c r="N351" s="64"/>
    </row>
    <row r="352" spans="5:14" ht="18" customHeight="1">
      <c r="E352" s="3"/>
      <c r="F352" s="36"/>
      <c r="J352" s="64"/>
      <c r="K352" s="64"/>
      <c r="M352" s="64"/>
      <c r="N352" s="64"/>
    </row>
    <row r="353" spans="5:14" ht="18" customHeight="1">
      <c r="E353" s="3"/>
      <c r="F353" s="36"/>
      <c r="J353" s="64"/>
      <c r="K353" s="64"/>
      <c r="M353" s="64"/>
      <c r="N353" s="64"/>
    </row>
    <row r="354" spans="5:14" ht="18" customHeight="1">
      <c r="E354" s="3"/>
      <c r="F354" s="36"/>
      <c r="J354" s="64"/>
      <c r="K354" s="64"/>
      <c r="M354" s="64"/>
      <c r="N354" s="64"/>
    </row>
    <row r="355" spans="5:14" ht="18" customHeight="1">
      <c r="E355" s="3"/>
      <c r="F355" s="36"/>
      <c r="J355" s="64"/>
      <c r="K355" s="64"/>
      <c r="M355" s="64"/>
      <c r="N355" s="64"/>
    </row>
    <row r="356" spans="5:14" ht="18" customHeight="1">
      <c r="E356" s="3"/>
      <c r="F356" s="36"/>
      <c r="J356" s="64"/>
      <c r="K356" s="64"/>
      <c r="M356" s="64"/>
      <c r="N356" s="64"/>
    </row>
    <row r="357" spans="5:14" ht="18" customHeight="1">
      <c r="E357" s="3"/>
      <c r="F357" s="36"/>
      <c r="J357" s="64"/>
      <c r="K357" s="64"/>
      <c r="M357" s="64"/>
      <c r="N357" s="64"/>
    </row>
    <row r="358" spans="5:14" ht="18" customHeight="1">
      <c r="E358" s="3"/>
      <c r="F358" s="36"/>
      <c r="J358" s="64"/>
      <c r="K358" s="64"/>
      <c r="M358" s="64"/>
      <c r="N358" s="64"/>
    </row>
    <row r="359" spans="5:14" ht="18" customHeight="1">
      <c r="E359" s="3"/>
      <c r="F359" s="36"/>
      <c r="J359" s="64"/>
      <c r="K359" s="64"/>
      <c r="M359" s="64"/>
      <c r="N359" s="64"/>
    </row>
    <row r="360" spans="5:14" ht="18" customHeight="1">
      <c r="E360" s="3"/>
      <c r="F360" s="36"/>
      <c r="J360" s="64"/>
      <c r="K360" s="64"/>
      <c r="M360" s="64"/>
      <c r="N360" s="64"/>
    </row>
    <row r="361" spans="5:14" ht="18" customHeight="1">
      <c r="E361" s="3"/>
      <c r="F361" s="36"/>
      <c r="J361" s="64"/>
      <c r="K361" s="64"/>
      <c r="M361" s="64"/>
      <c r="N361" s="64"/>
    </row>
    <row r="362" spans="5:14" ht="18" customHeight="1">
      <c r="E362" s="3"/>
      <c r="F362" s="36"/>
      <c r="J362" s="64"/>
      <c r="K362" s="64"/>
      <c r="M362" s="64"/>
      <c r="N362" s="64"/>
    </row>
    <row r="363" spans="5:14" ht="18" customHeight="1">
      <c r="E363" s="3"/>
      <c r="F363" s="36"/>
      <c r="J363" s="64"/>
      <c r="K363" s="64"/>
      <c r="M363" s="64"/>
      <c r="N363" s="64"/>
    </row>
    <row r="364" spans="5:14" ht="18" customHeight="1">
      <c r="E364" s="3"/>
      <c r="F364" s="36"/>
      <c r="J364" s="64"/>
      <c r="K364" s="64"/>
      <c r="M364" s="64"/>
      <c r="N364" s="64"/>
    </row>
    <row r="365" spans="5:14" ht="18" customHeight="1">
      <c r="E365" s="3"/>
      <c r="F365" s="36"/>
      <c r="J365" s="64"/>
      <c r="K365" s="64"/>
      <c r="M365" s="64"/>
      <c r="N365" s="64"/>
    </row>
    <row r="366" spans="5:14" ht="18" customHeight="1">
      <c r="E366" s="3"/>
      <c r="F366" s="36"/>
      <c r="J366" s="64"/>
      <c r="K366" s="64"/>
      <c r="M366" s="64"/>
      <c r="N366" s="64"/>
    </row>
    <row r="367" spans="5:14" ht="18" customHeight="1">
      <c r="E367" s="3"/>
      <c r="F367" s="36"/>
      <c r="J367" s="64"/>
      <c r="K367" s="64"/>
      <c r="M367" s="64"/>
      <c r="N367" s="64"/>
    </row>
    <row r="368" spans="5:14" ht="18" customHeight="1">
      <c r="E368" s="3"/>
      <c r="F368" s="36"/>
      <c r="J368" s="64"/>
      <c r="K368" s="64"/>
      <c r="M368" s="64"/>
      <c r="N368" s="64"/>
    </row>
    <row r="369" spans="5:14" ht="18" customHeight="1">
      <c r="E369" s="3"/>
      <c r="F369" s="36"/>
      <c r="J369" s="64"/>
      <c r="K369" s="64"/>
      <c r="M369" s="64"/>
      <c r="N369" s="64"/>
    </row>
    <row r="370" spans="5:14" ht="18" customHeight="1">
      <c r="E370" s="3"/>
      <c r="F370" s="36"/>
      <c r="J370" s="64"/>
      <c r="K370" s="64"/>
      <c r="M370" s="64"/>
      <c r="N370" s="64"/>
    </row>
    <row r="371" spans="5:14" ht="18" customHeight="1">
      <c r="E371" s="3"/>
      <c r="F371" s="36"/>
      <c r="J371" s="64"/>
      <c r="K371" s="64"/>
      <c r="M371" s="64"/>
      <c r="N371" s="64"/>
    </row>
    <row r="372" spans="5:14" ht="18" customHeight="1">
      <c r="E372" s="3"/>
      <c r="F372" s="36"/>
      <c r="J372" s="64"/>
      <c r="K372" s="64"/>
      <c r="M372" s="64"/>
      <c r="N372" s="64"/>
    </row>
    <row r="373" spans="5:14" ht="18" customHeight="1">
      <c r="E373" s="3"/>
      <c r="F373" s="36"/>
      <c r="J373" s="64"/>
      <c r="K373" s="64"/>
      <c r="M373" s="64"/>
      <c r="N373" s="64"/>
    </row>
    <row r="374" spans="5:14" ht="18" customHeight="1">
      <c r="E374" s="3"/>
      <c r="F374" s="36"/>
      <c r="J374" s="64"/>
      <c r="K374" s="64"/>
      <c r="M374" s="64"/>
      <c r="N374" s="64"/>
    </row>
    <row r="375" spans="5:14" ht="18" customHeight="1">
      <c r="E375" s="3"/>
      <c r="F375" s="36"/>
      <c r="J375" s="64"/>
      <c r="K375" s="64"/>
      <c r="M375" s="64"/>
      <c r="N375" s="64"/>
    </row>
    <row r="376" spans="5:14" ht="18" customHeight="1">
      <c r="E376" s="3"/>
      <c r="F376" s="36"/>
      <c r="J376" s="64"/>
      <c r="K376" s="64"/>
      <c r="M376" s="64"/>
      <c r="N376" s="64"/>
    </row>
    <row r="377" spans="5:14" ht="18" customHeight="1">
      <c r="E377" s="3"/>
      <c r="F377" s="36"/>
      <c r="J377" s="64"/>
      <c r="K377" s="64"/>
      <c r="M377" s="64"/>
      <c r="N377" s="64"/>
    </row>
    <row r="378" spans="5:14" ht="18" customHeight="1">
      <c r="E378" s="3"/>
      <c r="F378" s="36"/>
      <c r="J378" s="64"/>
      <c r="K378" s="64"/>
      <c r="M378" s="64"/>
      <c r="N378" s="64"/>
    </row>
    <row r="379" spans="5:14" ht="18" customHeight="1">
      <c r="E379" s="3"/>
      <c r="F379" s="36"/>
      <c r="J379" s="64"/>
      <c r="K379" s="64"/>
      <c r="M379" s="64"/>
      <c r="N379" s="64"/>
    </row>
    <row r="380" spans="5:14" ht="18" customHeight="1">
      <c r="E380" s="3"/>
      <c r="F380" s="36"/>
      <c r="J380" s="64"/>
      <c r="K380" s="64"/>
      <c r="M380" s="64"/>
      <c r="N380" s="64"/>
    </row>
    <row r="381" spans="5:14" ht="18" customHeight="1">
      <c r="E381" s="3"/>
      <c r="F381" s="36"/>
      <c r="J381" s="64"/>
      <c r="K381" s="64"/>
      <c r="M381" s="64"/>
      <c r="N381" s="64"/>
    </row>
    <row r="382" spans="5:14" ht="18" customHeight="1">
      <c r="E382" s="3"/>
      <c r="F382" s="36"/>
      <c r="J382" s="64"/>
      <c r="K382" s="64"/>
      <c r="M382" s="64"/>
      <c r="N382" s="64"/>
    </row>
    <row r="383" spans="5:14" ht="18" customHeight="1">
      <c r="E383" s="3"/>
      <c r="F383" s="36"/>
      <c r="J383" s="64"/>
      <c r="K383" s="64"/>
      <c r="M383" s="64"/>
      <c r="N383" s="64"/>
    </row>
    <row r="384" spans="5:14" ht="18" customHeight="1">
      <c r="E384" s="3"/>
      <c r="F384" s="36"/>
      <c r="J384" s="64"/>
      <c r="K384" s="64"/>
      <c r="M384" s="64"/>
      <c r="N384" s="64"/>
    </row>
    <row r="385" spans="5:14" ht="18" customHeight="1">
      <c r="E385" s="3"/>
      <c r="F385" s="36"/>
      <c r="J385" s="64"/>
      <c r="K385" s="64"/>
      <c r="M385" s="64"/>
      <c r="N385" s="64"/>
    </row>
    <row r="386" spans="5:14" ht="18" customHeight="1">
      <c r="E386" s="3"/>
      <c r="F386" s="36"/>
      <c r="J386" s="64"/>
      <c r="K386" s="64"/>
      <c r="M386" s="64"/>
      <c r="N386" s="64"/>
    </row>
    <row r="387" spans="5:14" ht="18" customHeight="1">
      <c r="E387" s="3"/>
      <c r="F387" s="36"/>
      <c r="J387" s="64"/>
      <c r="K387" s="64"/>
      <c r="M387" s="64"/>
      <c r="N387" s="64"/>
    </row>
    <row r="388" spans="5:14" ht="18" customHeight="1">
      <c r="E388" s="3"/>
      <c r="F388" s="36"/>
      <c r="J388" s="64"/>
      <c r="K388" s="64"/>
      <c r="M388" s="64"/>
      <c r="N388" s="64"/>
    </row>
    <row r="389" spans="5:14" ht="18" customHeight="1">
      <c r="E389" s="3"/>
      <c r="F389" s="36"/>
      <c r="J389" s="64"/>
      <c r="K389" s="64"/>
      <c r="M389" s="64"/>
      <c r="N389" s="64"/>
    </row>
    <row r="390" spans="5:14" ht="18" customHeight="1">
      <c r="E390" s="3"/>
      <c r="F390" s="36"/>
      <c r="J390" s="64"/>
      <c r="K390" s="64"/>
      <c r="M390" s="64"/>
      <c r="N390" s="64"/>
    </row>
    <row r="391" spans="5:14" ht="18" customHeight="1">
      <c r="E391" s="3"/>
      <c r="F391" s="36"/>
      <c r="J391" s="64"/>
      <c r="K391" s="64"/>
      <c r="M391" s="64"/>
      <c r="N391" s="64"/>
    </row>
    <row r="392" spans="5:14" ht="18" customHeight="1">
      <c r="E392" s="3"/>
      <c r="F392" s="36"/>
      <c r="J392" s="64"/>
      <c r="K392" s="64"/>
      <c r="M392" s="64"/>
      <c r="N392" s="64"/>
    </row>
    <row r="393" spans="5:14" ht="18" customHeight="1">
      <c r="E393" s="3"/>
      <c r="F393" s="36"/>
      <c r="J393" s="64"/>
      <c r="K393" s="64"/>
      <c r="M393" s="64"/>
      <c r="N393" s="64"/>
    </row>
    <row r="394" spans="5:14" ht="18" customHeight="1">
      <c r="E394" s="3"/>
      <c r="F394" s="36"/>
      <c r="J394" s="64"/>
      <c r="K394" s="64"/>
      <c r="M394" s="64"/>
      <c r="N394" s="64"/>
    </row>
    <row r="395" spans="5:14" ht="18" customHeight="1">
      <c r="E395" s="3"/>
      <c r="F395" s="36"/>
      <c r="J395" s="64"/>
      <c r="K395" s="64"/>
      <c r="M395" s="64"/>
      <c r="N395" s="64"/>
    </row>
    <row r="396" spans="5:14" ht="18" customHeight="1">
      <c r="E396" s="3"/>
      <c r="F396" s="36"/>
      <c r="J396" s="64"/>
      <c r="K396" s="64"/>
      <c r="M396" s="64"/>
      <c r="N396" s="64"/>
    </row>
    <row r="397" spans="5:14" ht="18" customHeight="1">
      <c r="E397" s="3"/>
      <c r="F397" s="36"/>
      <c r="J397" s="64"/>
      <c r="K397" s="64"/>
      <c r="M397" s="64"/>
      <c r="N397" s="64"/>
    </row>
    <row r="398" spans="5:14" ht="18" customHeight="1">
      <c r="E398" s="3"/>
      <c r="F398" s="36"/>
      <c r="J398" s="64"/>
      <c r="K398" s="64"/>
      <c r="M398" s="64"/>
      <c r="N398" s="64"/>
    </row>
    <row r="399" spans="5:14" ht="18" customHeight="1">
      <c r="E399" s="3"/>
      <c r="F399" s="36"/>
      <c r="J399" s="64"/>
      <c r="K399" s="64"/>
      <c r="M399" s="64"/>
      <c r="N399" s="64"/>
    </row>
    <row r="400" spans="5:14" ht="18" customHeight="1">
      <c r="E400" s="3"/>
      <c r="F400" s="36"/>
      <c r="J400" s="64"/>
      <c r="K400" s="64"/>
      <c r="M400" s="64"/>
      <c r="N400" s="64"/>
    </row>
    <row r="401" spans="5:14" ht="18" customHeight="1">
      <c r="E401" s="3"/>
      <c r="F401" s="36"/>
      <c r="J401" s="64"/>
      <c r="K401" s="64"/>
      <c r="M401" s="64"/>
      <c r="N401" s="64"/>
    </row>
  </sheetData>
  <phoneticPr fontId="4" type="noConversion"/>
  <conditionalFormatting sqref="D1">
    <cfRule type="cellIs" dxfId="65" priority="3" operator="equal">
      <formula>0</formula>
    </cfRule>
  </conditionalFormatting>
  <conditionalFormatting sqref="F1">
    <cfRule type="cellIs" dxfId="64" priority="2" operator="equal">
      <formula>0</formula>
    </cfRule>
  </conditionalFormatting>
  <conditionalFormatting sqref="G1">
    <cfRule type="cellIs" dxfId="63" priority="13" operator="equal">
      <formula>0</formula>
    </cfRule>
  </conditionalFormatting>
  <conditionalFormatting sqref="H1">
    <cfRule type="cellIs" dxfId="62" priority="12" operator="equal">
      <formula>0</formula>
    </cfRule>
  </conditionalFormatting>
  <conditionalFormatting sqref="I1">
    <cfRule type="cellIs" dxfId="61" priority="4" operator="equal">
      <formula>0</formula>
    </cfRule>
  </conditionalFormatting>
  <conditionalFormatting sqref="J1">
    <cfRule type="cellIs" dxfId="60" priority="10" operator="equal">
      <formula>0</formula>
    </cfRule>
  </conditionalFormatting>
  <conditionalFormatting sqref="K1:L1">
    <cfRule type="cellIs" dxfId="59" priority="8" operator="equal">
      <formula>0</formula>
    </cfRule>
  </conditionalFormatting>
  <conditionalFormatting sqref="M1">
    <cfRule type="cellIs" dxfId="58" priority="5" operator="equal">
      <formula>0</formula>
    </cfRule>
  </conditionalFormatting>
  <conditionalFormatting sqref="N1">
    <cfRule type="cellIs" dxfId="57" priority="7" operator="equal">
      <formula>0</formula>
    </cfRule>
  </conditionalFormatting>
  <conditionalFormatting sqref="O1">
    <cfRule type="cellIs" dxfId="56" priority="6" operator="equal">
      <formula>0</formula>
    </cfRule>
  </conditionalFormatting>
  <conditionalFormatting sqref="P1">
    <cfRule type="cellIs" dxfId="55" priority="1" operator="equal">
      <formula>0</formula>
    </cfRule>
  </conditionalFormatting>
  <pageMargins left="0.7" right="0.7" top="0.75" bottom="0.75" header="0.3" footer="0.3"/>
  <pageSetup paperSize="9" orientation="portrait" horizontalDpi="0" verticalDpi="0"/>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dimension ref="A1:L978"/>
  <sheetViews>
    <sheetView topLeftCell="D1" zoomScaleNormal="100" workbookViewId="0">
      <pane ySplit="1" topLeftCell="A2" activePane="bottomLeft" state="frozen"/>
      <selection activeCell="XEK27" sqref="XEK27:XEL27"/>
      <selection pane="bottomLeft" activeCell="B3" sqref="B3"/>
    </sheetView>
  </sheetViews>
  <sheetFormatPr baseColWidth="10" defaultColWidth="10.875" defaultRowHeight="18" customHeight="1"/>
  <cols>
    <col min="1" max="1" width="7.875" style="2" bestFit="1" customWidth="1"/>
    <col min="2" max="2" width="4.875" style="2" bestFit="1" customWidth="1"/>
    <col min="3" max="3" width="6.125" style="2" bestFit="1" customWidth="1"/>
    <col min="4" max="4" width="22.625" style="2" bestFit="1" customWidth="1"/>
    <col min="5" max="5" width="42" style="11" bestFit="1" customWidth="1"/>
    <col min="6" max="6" width="20.125" style="11" bestFit="1" customWidth="1"/>
    <col min="7" max="7" width="28.125" style="2" bestFit="1" customWidth="1"/>
    <col min="8" max="8" width="29" style="138" customWidth="1"/>
    <col min="9" max="9" width="28" style="4" bestFit="1" customWidth="1"/>
    <col min="10" max="10" width="27.625" style="2" bestFit="1" customWidth="1"/>
    <col min="11" max="11" width="35.75" style="2" bestFit="1" customWidth="1"/>
    <col min="12" max="12" width="232.5" style="2" bestFit="1" customWidth="1"/>
    <col min="13" max="16384" width="10.875" style="2"/>
  </cols>
  <sheetData>
    <row r="1" spans="1:12" s="1" customFormat="1" ht="18" customHeight="1">
      <c r="A1" s="87" t="s">
        <v>76</v>
      </c>
      <c r="B1" s="87" t="s">
        <v>77</v>
      </c>
      <c r="C1" s="87" t="s">
        <v>0</v>
      </c>
      <c r="D1" s="8" t="s">
        <v>100</v>
      </c>
      <c r="E1" s="87" t="s">
        <v>101</v>
      </c>
      <c r="F1" s="8" t="s">
        <v>102</v>
      </c>
      <c r="G1" s="87" t="s">
        <v>78</v>
      </c>
      <c r="H1" s="133" t="s">
        <v>79</v>
      </c>
      <c r="I1" s="87" t="s">
        <v>103</v>
      </c>
      <c r="J1" s="50" t="s">
        <v>85</v>
      </c>
      <c r="K1" s="50" t="s">
        <v>86</v>
      </c>
      <c r="L1" s="87" t="s">
        <v>74</v>
      </c>
    </row>
    <row r="2" spans="1:12" ht="18" customHeight="1">
      <c r="A2" s="11" t="s">
        <v>197</v>
      </c>
      <c r="B2" s="11">
        <v>2018</v>
      </c>
      <c r="C2" s="11" t="s">
        <v>39</v>
      </c>
      <c r="F2" s="12"/>
      <c r="G2" s="234"/>
      <c r="H2" s="113"/>
      <c r="I2" s="176"/>
      <c r="J2" s="11"/>
      <c r="K2" s="11"/>
      <c r="L2" s="11" t="s">
        <v>40</v>
      </c>
    </row>
    <row r="3" spans="1:12" ht="18" customHeight="1">
      <c r="A3" s="11"/>
      <c r="B3" s="11"/>
      <c r="C3" s="11"/>
      <c r="F3" s="13"/>
      <c r="G3" s="234"/>
      <c r="H3" s="113"/>
      <c r="I3" s="176"/>
      <c r="L3" s="11"/>
    </row>
    <row r="4" spans="1:12" ht="18" customHeight="1">
      <c r="A4" s="11"/>
      <c r="B4" s="11"/>
      <c r="C4" s="11"/>
      <c r="F4" s="13"/>
      <c r="G4" s="234"/>
      <c r="H4" s="113"/>
      <c r="I4" s="176"/>
      <c r="L4" s="11"/>
    </row>
    <row r="5" spans="1:12" ht="18" customHeight="1">
      <c r="A5" s="11"/>
      <c r="B5" s="11"/>
      <c r="C5" s="11"/>
      <c r="F5" s="13"/>
      <c r="G5" s="234"/>
      <c r="H5" s="113"/>
      <c r="I5" s="176"/>
      <c r="L5" s="11"/>
    </row>
    <row r="6" spans="1:12" ht="18" customHeight="1">
      <c r="A6" s="9"/>
      <c r="B6" s="9"/>
      <c r="C6" s="9"/>
      <c r="D6" s="9"/>
      <c r="F6" s="13"/>
      <c r="H6" s="113"/>
      <c r="I6" s="176"/>
      <c r="L6" s="11"/>
    </row>
    <row r="7" spans="1:12" ht="18" customHeight="1">
      <c r="A7" s="9"/>
      <c r="B7" s="9"/>
      <c r="C7" s="9"/>
      <c r="D7" s="9"/>
      <c r="F7" s="13"/>
      <c r="H7" s="113"/>
      <c r="I7" s="176"/>
      <c r="L7" s="11"/>
    </row>
    <row r="8" spans="1:12" ht="18" customHeight="1">
      <c r="A8" s="9"/>
      <c r="B8" s="9"/>
      <c r="C8" s="9"/>
      <c r="D8" s="9"/>
      <c r="F8" s="13"/>
      <c r="H8" s="113"/>
      <c r="I8" s="176"/>
      <c r="L8" s="11"/>
    </row>
    <row r="9" spans="1:12" ht="18" customHeight="1">
      <c r="A9" s="9"/>
      <c r="B9" s="9"/>
      <c r="C9" s="9"/>
      <c r="D9" s="9"/>
      <c r="F9" s="13"/>
      <c r="H9" s="113"/>
      <c r="I9" s="176"/>
      <c r="L9" s="11"/>
    </row>
    <row r="10" spans="1:12" ht="18" customHeight="1">
      <c r="A10" s="9"/>
      <c r="B10" s="9"/>
      <c r="C10" s="9"/>
      <c r="D10" s="9"/>
      <c r="F10" s="13"/>
      <c r="G10" s="5"/>
      <c r="H10" s="113"/>
      <c r="I10" s="176"/>
      <c r="L10" s="11"/>
    </row>
    <row r="11" spans="1:12" ht="18" customHeight="1">
      <c r="A11" s="9"/>
      <c r="B11" s="9"/>
      <c r="C11" s="9"/>
      <c r="D11" s="9"/>
      <c r="F11" s="13"/>
      <c r="G11" s="5"/>
      <c r="H11" s="113"/>
      <c r="I11" s="176"/>
    </row>
    <row r="12" spans="1:12" ht="18" customHeight="1">
      <c r="A12" s="9"/>
      <c r="B12" s="9"/>
      <c r="C12" s="9"/>
      <c r="D12" s="9"/>
      <c r="F12" s="13"/>
      <c r="G12" s="5"/>
      <c r="H12" s="113"/>
      <c r="I12" s="176"/>
    </row>
    <row r="13" spans="1:12" ht="18" customHeight="1">
      <c r="A13" s="9"/>
      <c r="B13" s="9"/>
      <c r="C13" s="9"/>
      <c r="D13" s="9"/>
      <c r="F13" s="12"/>
      <c r="G13" s="5"/>
      <c r="H13" s="113"/>
      <c r="I13" s="176"/>
    </row>
    <row r="14" spans="1:12" ht="18" customHeight="1">
      <c r="A14" s="9"/>
      <c r="B14" s="9"/>
      <c r="C14" s="9"/>
      <c r="D14" s="9"/>
      <c r="F14" s="13"/>
      <c r="H14" s="113"/>
      <c r="I14" s="176"/>
    </row>
    <row r="15" spans="1:12" ht="18" customHeight="1">
      <c r="A15" s="9"/>
      <c r="B15" s="9"/>
      <c r="C15" s="9"/>
      <c r="D15" s="9"/>
      <c r="F15" s="13"/>
      <c r="H15" s="113"/>
      <c r="I15" s="176"/>
    </row>
    <row r="16" spans="1:12" ht="18" customHeight="1">
      <c r="A16" s="9"/>
      <c r="B16" s="9"/>
      <c r="C16" s="9"/>
      <c r="D16" s="9"/>
      <c r="F16" s="13"/>
      <c r="H16" s="113"/>
      <c r="I16" s="176"/>
    </row>
    <row r="17" spans="1:9" ht="18" customHeight="1">
      <c r="A17" s="9"/>
      <c r="B17" s="9"/>
      <c r="C17" s="9"/>
      <c r="D17" s="9"/>
      <c r="F17" s="12"/>
      <c r="H17" s="113"/>
      <c r="I17" s="176"/>
    </row>
    <row r="18" spans="1:9" ht="18" customHeight="1">
      <c r="A18" s="9"/>
      <c r="B18" s="9"/>
      <c r="C18" s="9"/>
      <c r="D18" s="9"/>
      <c r="F18" s="12"/>
      <c r="H18" s="113"/>
      <c r="I18" s="176"/>
    </row>
    <row r="19" spans="1:9" ht="18" customHeight="1">
      <c r="A19" s="9"/>
      <c r="B19" s="9"/>
      <c r="C19" s="9"/>
      <c r="D19" s="9"/>
      <c r="F19" s="12"/>
      <c r="H19" s="113"/>
      <c r="I19" s="176"/>
    </row>
    <row r="20" spans="1:9" ht="18" customHeight="1">
      <c r="A20" s="9"/>
      <c r="B20" s="9"/>
      <c r="C20" s="9"/>
      <c r="D20" s="9"/>
      <c r="F20" s="12"/>
      <c r="H20" s="113"/>
      <c r="I20" s="176"/>
    </row>
    <row r="21" spans="1:9" ht="18" customHeight="1">
      <c r="A21" s="9"/>
      <c r="B21" s="9"/>
      <c r="C21" s="9"/>
      <c r="D21" s="9"/>
      <c r="F21" s="12"/>
      <c r="H21" s="113"/>
      <c r="I21" s="176"/>
    </row>
    <row r="22" spans="1:9" ht="18" customHeight="1">
      <c r="A22" s="9"/>
      <c r="B22" s="9"/>
      <c r="C22" s="9"/>
      <c r="D22" s="9"/>
      <c r="F22" s="12"/>
      <c r="H22" s="113"/>
      <c r="I22" s="176"/>
    </row>
    <row r="23" spans="1:9" ht="18" customHeight="1">
      <c r="A23" s="9"/>
      <c r="B23" s="9"/>
      <c r="C23" s="9"/>
      <c r="D23" s="9"/>
      <c r="F23" s="12"/>
      <c r="H23" s="113"/>
      <c r="I23" s="176"/>
    </row>
    <row r="24" spans="1:9" ht="18" customHeight="1">
      <c r="A24" s="9"/>
      <c r="B24" s="9"/>
      <c r="C24" s="9"/>
      <c r="D24" s="9"/>
      <c r="F24" s="12"/>
      <c r="H24" s="113"/>
      <c r="I24" s="176"/>
    </row>
    <row r="25" spans="1:9" ht="18" customHeight="1">
      <c r="A25" s="9"/>
      <c r="B25" s="9"/>
      <c r="C25" s="9"/>
      <c r="D25" s="9"/>
      <c r="F25" s="12"/>
      <c r="H25" s="113"/>
      <c r="I25" s="176"/>
    </row>
    <row r="26" spans="1:9" ht="18" customHeight="1">
      <c r="A26" s="9"/>
      <c r="B26" s="9"/>
      <c r="C26" s="9"/>
      <c r="D26" s="9"/>
      <c r="F26" s="12"/>
      <c r="H26" s="113"/>
      <c r="I26" s="176"/>
    </row>
    <row r="27" spans="1:9" ht="18" customHeight="1">
      <c r="A27" s="9"/>
      <c r="B27" s="9"/>
      <c r="C27" s="9"/>
      <c r="D27" s="9"/>
      <c r="F27" s="12"/>
      <c r="H27" s="113"/>
      <c r="I27" s="176"/>
    </row>
    <row r="28" spans="1:9" ht="18" customHeight="1">
      <c r="A28" s="9"/>
      <c r="B28" s="9"/>
      <c r="C28" s="9"/>
      <c r="D28" s="9"/>
      <c r="F28" s="12"/>
      <c r="H28" s="113"/>
      <c r="I28" s="176"/>
    </row>
    <row r="29" spans="1:9" ht="18" customHeight="1">
      <c r="A29" s="9"/>
      <c r="B29" s="9"/>
      <c r="C29" s="9"/>
      <c r="D29" s="9"/>
      <c r="F29" s="12"/>
      <c r="H29" s="113"/>
      <c r="I29" s="176"/>
    </row>
    <row r="30" spans="1:9" ht="18" customHeight="1">
      <c r="A30" s="9"/>
      <c r="B30" s="9"/>
      <c r="C30" s="9"/>
      <c r="D30" s="9"/>
      <c r="F30" s="12"/>
      <c r="H30" s="113"/>
      <c r="I30" s="176"/>
    </row>
    <row r="31" spans="1:9" ht="18" customHeight="1">
      <c r="A31" s="9"/>
      <c r="B31" s="9"/>
      <c r="C31" s="9"/>
      <c r="D31" s="9"/>
      <c r="F31" s="12"/>
      <c r="H31" s="113"/>
      <c r="I31" s="176"/>
    </row>
    <row r="32" spans="1:9" ht="18" customHeight="1">
      <c r="A32" s="9"/>
      <c r="B32" s="9"/>
      <c r="C32" s="9"/>
      <c r="D32" s="9"/>
      <c r="F32" s="12"/>
      <c r="H32" s="113"/>
      <c r="I32" s="176"/>
    </row>
    <row r="33" spans="1:9" ht="18" customHeight="1">
      <c r="A33" s="9"/>
      <c r="B33" s="9"/>
      <c r="C33" s="9"/>
      <c r="D33" s="9"/>
      <c r="F33" s="12"/>
      <c r="H33" s="113"/>
      <c r="I33" s="176"/>
    </row>
    <row r="34" spans="1:9" ht="18" customHeight="1">
      <c r="A34" s="9"/>
      <c r="B34" s="9"/>
      <c r="C34" s="9"/>
      <c r="D34" s="9"/>
      <c r="F34" s="13"/>
      <c r="H34" s="113"/>
      <c r="I34" s="176"/>
    </row>
    <row r="35" spans="1:9" ht="18" customHeight="1">
      <c r="A35" s="9"/>
      <c r="B35" s="9"/>
      <c r="C35" s="9"/>
      <c r="D35" s="9"/>
      <c r="F35" s="13"/>
      <c r="H35" s="113"/>
      <c r="I35" s="176"/>
    </row>
    <row r="36" spans="1:9" ht="18" customHeight="1">
      <c r="A36" s="9"/>
      <c r="B36" s="9"/>
      <c r="C36" s="9"/>
      <c r="D36" s="9"/>
      <c r="F36" s="13"/>
      <c r="H36" s="113"/>
      <c r="I36" s="176"/>
    </row>
    <row r="37" spans="1:9" ht="18" customHeight="1">
      <c r="A37" s="9"/>
      <c r="B37" s="9"/>
      <c r="C37" s="9"/>
      <c r="D37" s="9"/>
      <c r="F37" s="13"/>
      <c r="H37" s="113"/>
      <c r="I37" s="176"/>
    </row>
    <row r="38" spans="1:9" ht="18" customHeight="1">
      <c r="A38" s="9"/>
      <c r="B38" s="9"/>
      <c r="C38" s="9"/>
      <c r="D38" s="9"/>
      <c r="F38" s="13"/>
      <c r="H38" s="113"/>
      <c r="I38" s="176"/>
    </row>
    <row r="39" spans="1:9" ht="18" customHeight="1">
      <c r="A39" s="9"/>
      <c r="B39" s="9"/>
      <c r="C39" s="9"/>
      <c r="D39" s="9"/>
      <c r="F39" s="13"/>
      <c r="H39" s="113"/>
      <c r="I39" s="176"/>
    </row>
    <row r="40" spans="1:9" ht="18" customHeight="1">
      <c r="A40" s="9"/>
      <c r="B40" s="9"/>
      <c r="C40" s="9"/>
      <c r="D40" s="9"/>
      <c r="F40" s="13"/>
      <c r="H40" s="113"/>
      <c r="I40" s="176"/>
    </row>
    <row r="41" spans="1:9" ht="18" customHeight="1">
      <c r="A41" s="9"/>
      <c r="B41" s="9"/>
      <c r="C41" s="9"/>
      <c r="D41" s="9"/>
      <c r="F41" s="13"/>
      <c r="H41" s="113"/>
      <c r="I41" s="176"/>
    </row>
    <row r="42" spans="1:9" ht="18" customHeight="1">
      <c r="A42" s="9"/>
      <c r="B42" s="9"/>
      <c r="C42" s="9"/>
      <c r="D42" s="9"/>
      <c r="F42" s="13"/>
      <c r="G42" s="5"/>
      <c r="H42" s="113"/>
      <c r="I42" s="176"/>
    </row>
    <row r="43" spans="1:9" ht="18" customHeight="1">
      <c r="A43" s="9"/>
      <c r="B43" s="9"/>
      <c r="C43" s="9"/>
      <c r="D43" s="9"/>
      <c r="F43" s="13"/>
      <c r="H43" s="113"/>
      <c r="I43" s="176"/>
    </row>
    <row r="44" spans="1:9" ht="18" customHeight="1">
      <c r="A44" s="9"/>
      <c r="B44" s="9"/>
      <c r="C44" s="9"/>
      <c r="D44" s="9"/>
      <c r="F44" s="12"/>
      <c r="H44" s="113"/>
      <c r="I44" s="176"/>
    </row>
    <row r="45" spans="1:9" ht="18" customHeight="1">
      <c r="A45" s="9"/>
      <c r="B45" s="9"/>
      <c r="C45" s="9"/>
      <c r="D45" s="9"/>
      <c r="F45" s="13"/>
      <c r="H45" s="113"/>
      <c r="I45" s="176"/>
    </row>
    <row r="46" spans="1:9" ht="18" customHeight="1">
      <c r="A46" s="9"/>
      <c r="B46" s="9"/>
      <c r="C46" s="9"/>
      <c r="D46" s="9"/>
      <c r="F46" s="13"/>
      <c r="H46" s="113"/>
      <c r="I46" s="176"/>
    </row>
    <row r="47" spans="1:9" ht="18" customHeight="1">
      <c r="A47" s="9"/>
      <c r="B47" s="9"/>
      <c r="C47" s="9"/>
      <c r="D47" s="9"/>
      <c r="F47" s="13"/>
      <c r="H47" s="113"/>
      <c r="I47" s="176"/>
    </row>
    <row r="48" spans="1:9" ht="18" customHeight="1">
      <c r="A48" s="9"/>
      <c r="B48" s="9"/>
      <c r="C48" s="9"/>
      <c r="D48" s="9"/>
      <c r="F48" s="12"/>
      <c r="H48" s="113"/>
      <c r="I48" s="176"/>
    </row>
    <row r="49" spans="1:9" ht="18" customHeight="1">
      <c r="A49" s="9"/>
      <c r="B49" s="9"/>
      <c r="C49" s="9"/>
      <c r="D49" s="9"/>
      <c r="F49" s="12"/>
      <c r="H49" s="113"/>
      <c r="I49" s="176"/>
    </row>
    <row r="50" spans="1:9" ht="18" customHeight="1">
      <c r="A50" s="9"/>
      <c r="B50" s="9"/>
      <c r="C50" s="9"/>
      <c r="D50" s="9"/>
      <c r="F50" s="12"/>
      <c r="H50" s="113"/>
      <c r="I50" s="176"/>
    </row>
    <row r="51" spans="1:9" ht="18" customHeight="1">
      <c r="A51" s="9"/>
      <c r="B51" s="9"/>
      <c r="C51" s="9"/>
      <c r="D51" s="9"/>
      <c r="F51" s="12"/>
      <c r="H51" s="113"/>
      <c r="I51" s="176"/>
    </row>
    <row r="52" spans="1:9" ht="18" customHeight="1">
      <c r="A52" s="9"/>
      <c r="B52" s="9"/>
      <c r="C52" s="9"/>
      <c r="D52" s="9"/>
      <c r="F52" s="12"/>
      <c r="H52" s="113"/>
      <c r="I52" s="176"/>
    </row>
    <row r="53" spans="1:9" ht="18" customHeight="1">
      <c r="A53" s="9"/>
      <c r="B53" s="9"/>
      <c r="C53" s="9"/>
      <c r="D53" s="9"/>
      <c r="F53" s="12"/>
      <c r="H53" s="113"/>
      <c r="I53" s="176"/>
    </row>
    <row r="54" spans="1:9" ht="18" customHeight="1">
      <c r="A54" s="9"/>
      <c r="B54" s="9"/>
      <c r="C54" s="9"/>
      <c r="D54" s="9"/>
      <c r="F54" s="12"/>
      <c r="H54" s="113"/>
      <c r="I54" s="176"/>
    </row>
    <row r="55" spans="1:9" ht="18" customHeight="1">
      <c r="A55" s="9"/>
      <c r="B55" s="9"/>
      <c r="C55" s="9"/>
      <c r="D55" s="9"/>
      <c r="F55" s="12"/>
      <c r="H55" s="113"/>
      <c r="I55" s="176"/>
    </row>
    <row r="56" spans="1:9" ht="18" customHeight="1">
      <c r="A56" s="9"/>
      <c r="B56" s="9"/>
      <c r="C56" s="9"/>
      <c r="D56" s="9"/>
      <c r="F56" s="12"/>
      <c r="H56" s="113"/>
      <c r="I56" s="176"/>
    </row>
    <row r="57" spans="1:9" ht="18" customHeight="1">
      <c r="A57" s="9"/>
      <c r="B57" s="9"/>
      <c r="C57" s="9"/>
      <c r="D57" s="9"/>
      <c r="F57" s="12"/>
      <c r="H57" s="113"/>
      <c r="I57" s="176"/>
    </row>
    <row r="58" spans="1:9" ht="18" customHeight="1">
      <c r="A58" s="9"/>
      <c r="B58" s="9"/>
      <c r="C58" s="9"/>
      <c r="D58" s="9"/>
      <c r="F58" s="12"/>
      <c r="H58" s="113"/>
      <c r="I58" s="176"/>
    </row>
    <row r="59" spans="1:9" ht="18" customHeight="1">
      <c r="A59" s="9"/>
      <c r="B59" s="9"/>
      <c r="C59" s="9"/>
      <c r="D59" s="9"/>
      <c r="F59" s="12"/>
      <c r="H59" s="113"/>
      <c r="I59" s="176"/>
    </row>
    <row r="60" spans="1:9" ht="18" customHeight="1">
      <c r="A60" s="9"/>
      <c r="B60" s="9"/>
      <c r="C60" s="9"/>
      <c r="D60" s="9"/>
      <c r="F60" s="12"/>
      <c r="H60" s="113"/>
      <c r="I60" s="176"/>
    </row>
    <row r="61" spans="1:9" ht="18" customHeight="1">
      <c r="A61" s="9"/>
      <c r="B61" s="9"/>
      <c r="C61" s="9"/>
      <c r="D61" s="9"/>
      <c r="F61" s="12"/>
      <c r="H61" s="113"/>
      <c r="I61" s="176"/>
    </row>
    <row r="62" spans="1:9" ht="18" customHeight="1">
      <c r="A62" s="9"/>
      <c r="B62" s="9"/>
      <c r="C62" s="9"/>
      <c r="D62" s="9"/>
      <c r="F62" s="12"/>
      <c r="H62" s="113"/>
      <c r="I62" s="176"/>
    </row>
    <row r="63" spans="1:9" ht="18" customHeight="1">
      <c r="A63" s="9"/>
      <c r="B63" s="9"/>
      <c r="C63" s="9"/>
      <c r="D63" s="9"/>
      <c r="F63" s="12"/>
      <c r="H63" s="113"/>
      <c r="I63" s="176"/>
    </row>
    <row r="64" spans="1:9" ht="18" customHeight="1">
      <c r="A64" s="9"/>
      <c r="B64" s="9"/>
      <c r="C64" s="9"/>
      <c r="D64" s="9"/>
      <c r="F64" s="12"/>
      <c r="H64" s="113"/>
      <c r="I64" s="176"/>
    </row>
    <row r="65" spans="1:9" ht="18" customHeight="1">
      <c r="A65" s="9"/>
      <c r="B65" s="9"/>
      <c r="C65" s="9"/>
      <c r="D65" s="9"/>
      <c r="F65" s="13"/>
      <c r="H65" s="113"/>
      <c r="I65" s="176"/>
    </row>
    <row r="66" spans="1:9" ht="18" customHeight="1">
      <c r="A66" s="9"/>
      <c r="B66" s="9"/>
      <c r="C66" s="9"/>
      <c r="D66" s="9"/>
      <c r="F66" s="13"/>
      <c r="H66" s="113"/>
      <c r="I66" s="176"/>
    </row>
    <row r="67" spans="1:9" ht="18" customHeight="1">
      <c r="A67" s="9"/>
      <c r="B67" s="9"/>
      <c r="C67" s="9"/>
      <c r="D67" s="9"/>
      <c r="F67" s="13"/>
      <c r="H67" s="113"/>
      <c r="I67" s="176"/>
    </row>
    <row r="68" spans="1:9" ht="18" customHeight="1">
      <c r="A68" s="9"/>
      <c r="B68" s="9"/>
      <c r="C68" s="9"/>
      <c r="D68" s="9"/>
      <c r="F68" s="13"/>
      <c r="H68" s="113"/>
      <c r="I68" s="176"/>
    </row>
    <row r="69" spans="1:9" ht="18" customHeight="1">
      <c r="A69" s="9"/>
      <c r="B69" s="9"/>
      <c r="C69" s="9"/>
      <c r="D69" s="9"/>
      <c r="F69" s="13"/>
      <c r="H69" s="113"/>
      <c r="I69" s="176"/>
    </row>
    <row r="70" spans="1:9" ht="18" customHeight="1">
      <c r="A70" s="9"/>
      <c r="B70" s="9"/>
      <c r="C70" s="9"/>
      <c r="D70" s="9"/>
      <c r="F70" s="13"/>
      <c r="H70" s="113"/>
      <c r="I70" s="176"/>
    </row>
    <row r="71" spans="1:9" ht="18" customHeight="1">
      <c r="A71" s="9"/>
      <c r="B71" s="9"/>
      <c r="C71" s="9"/>
      <c r="D71" s="9"/>
      <c r="F71" s="13"/>
      <c r="H71" s="113"/>
      <c r="I71" s="176"/>
    </row>
    <row r="72" spans="1:9" ht="18" customHeight="1">
      <c r="A72" s="9"/>
      <c r="B72" s="9"/>
      <c r="C72" s="9"/>
      <c r="D72" s="9"/>
      <c r="F72" s="13"/>
      <c r="H72" s="113"/>
      <c r="I72" s="176"/>
    </row>
    <row r="73" spans="1:9" ht="18" customHeight="1">
      <c r="A73" s="9"/>
      <c r="B73" s="9"/>
      <c r="C73" s="9"/>
      <c r="D73" s="9"/>
      <c r="F73" s="13"/>
      <c r="H73" s="113"/>
      <c r="I73" s="176"/>
    </row>
    <row r="74" spans="1:9" ht="18" customHeight="1">
      <c r="A74" s="9"/>
      <c r="B74" s="9"/>
      <c r="C74" s="9"/>
      <c r="D74" s="9"/>
      <c r="F74" s="13"/>
      <c r="H74" s="113"/>
      <c r="I74" s="176"/>
    </row>
    <row r="75" spans="1:9" ht="18" customHeight="1">
      <c r="A75" s="9"/>
      <c r="B75" s="9"/>
      <c r="C75" s="9"/>
      <c r="D75" s="9"/>
      <c r="F75" s="12"/>
      <c r="H75" s="113"/>
      <c r="I75" s="176"/>
    </row>
    <row r="76" spans="1:9" ht="18" customHeight="1">
      <c r="A76" s="9"/>
      <c r="B76" s="9"/>
      <c r="C76" s="9"/>
      <c r="D76" s="9"/>
      <c r="F76" s="13"/>
      <c r="H76" s="113"/>
      <c r="I76" s="176"/>
    </row>
    <row r="77" spans="1:9" ht="18" customHeight="1">
      <c r="A77" s="9"/>
      <c r="B77" s="9"/>
      <c r="C77" s="9"/>
      <c r="D77" s="9"/>
      <c r="F77" s="13"/>
      <c r="H77" s="113"/>
      <c r="I77" s="176"/>
    </row>
    <row r="78" spans="1:9" ht="18" customHeight="1">
      <c r="A78" s="9"/>
      <c r="B78" s="9"/>
      <c r="C78" s="9"/>
      <c r="D78" s="9"/>
      <c r="F78" s="13"/>
      <c r="H78" s="113"/>
      <c r="I78" s="176"/>
    </row>
    <row r="79" spans="1:9" ht="18" customHeight="1">
      <c r="F79" s="12"/>
      <c r="H79" s="113"/>
      <c r="I79" s="176"/>
    </row>
    <row r="80" spans="1:9" ht="18" customHeight="1">
      <c r="F80" s="12"/>
      <c r="H80" s="113"/>
      <c r="I80" s="176"/>
    </row>
    <row r="81" spans="6:9" ht="18" customHeight="1">
      <c r="F81" s="12"/>
      <c r="H81" s="113"/>
      <c r="I81" s="176"/>
    </row>
    <row r="82" spans="6:9" ht="18" customHeight="1">
      <c r="F82" s="12"/>
    </row>
    <row r="83" spans="6:9" ht="18" customHeight="1">
      <c r="F83" s="12"/>
    </row>
    <row r="84" spans="6:9" ht="18" customHeight="1">
      <c r="F84" s="12"/>
    </row>
    <row r="85" spans="6:9" ht="18" customHeight="1">
      <c r="F85" s="12"/>
    </row>
    <row r="86" spans="6:9" ht="18" customHeight="1">
      <c r="F86" s="12"/>
    </row>
    <row r="87" spans="6:9" ht="18" customHeight="1">
      <c r="F87" s="12"/>
    </row>
    <row r="88" spans="6:9" ht="18" customHeight="1">
      <c r="F88" s="12"/>
    </row>
    <row r="89" spans="6:9" ht="18" customHeight="1">
      <c r="F89" s="12"/>
    </row>
    <row r="90" spans="6:9" ht="18" customHeight="1">
      <c r="F90" s="12"/>
    </row>
    <row r="91" spans="6:9" ht="18" customHeight="1">
      <c r="F91" s="12"/>
    </row>
    <row r="92" spans="6:9" ht="18" customHeight="1">
      <c r="F92" s="12"/>
    </row>
    <row r="93" spans="6:9" ht="18" customHeight="1">
      <c r="F93" s="12"/>
    </row>
    <row r="94" spans="6:9" ht="18" customHeight="1">
      <c r="F94" s="12"/>
    </row>
    <row r="95" spans="6:9" ht="18" customHeight="1">
      <c r="F95" s="12"/>
    </row>
    <row r="96" spans="6:9" ht="18" customHeight="1">
      <c r="F96" s="13"/>
    </row>
    <row r="97" spans="6:6" ht="18" customHeight="1">
      <c r="F97" s="13"/>
    </row>
    <row r="98" spans="6:6" ht="18" customHeight="1">
      <c r="F98" s="13"/>
    </row>
    <row r="99" spans="6:6" ht="18" customHeight="1">
      <c r="F99" s="13"/>
    </row>
    <row r="100" spans="6:6" ht="18" customHeight="1">
      <c r="F100" s="13"/>
    </row>
    <row r="101" spans="6:6" ht="18" customHeight="1">
      <c r="F101" s="13"/>
    </row>
    <row r="102" spans="6:6" ht="18" customHeight="1">
      <c r="F102" s="13"/>
    </row>
    <row r="103" spans="6:6" ht="18" customHeight="1">
      <c r="F103" s="13"/>
    </row>
    <row r="104" spans="6:6" ht="18" customHeight="1">
      <c r="F104" s="13"/>
    </row>
    <row r="105" spans="6:6" ht="18" customHeight="1">
      <c r="F105" s="13"/>
    </row>
    <row r="106" spans="6:6" ht="18" customHeight="1">
      <c r="F106" s="12"/>
    </row>
    <row r="107" spans="6:6" ht="18" customHeight="1">
      <c r="F107" s="13"/>
    </row>
    <row r="108" spans="6:6" ht="18" customHeight="1">
      <c r="F108" s="13"/>
    </row>
    <row r="109" spans="6:6" ht="18" customHeight="1">
      <c r="F109" s="13"/>
    </row>
    <row r="110" spans="6:6" ht="18" customHeight="1">
      <c r="F110" s="12"/>
    </row>
    <row r="111" spans="6:6" ht="18" customHeight="1">
      <c r="F111" s="12"/>
    </row>
    <row r="112" spans="6:6" ht="18" customHeight="1">
      <c r="F112" s="12"/>
    </row>
    <row r="113" spans="6:6" ht="18" customHeight="1">
      <c r="F113" s="12"/>
    </row>
    <row r="114" spans="6:6" ht="18" customHeight="1">
      <c r="F114" s="12"/>
    </row>
    <row r="115" spans="6:6" ht="18" customHeight="1">
      <c r="F115" s="12"/>
    </row>
    <row r="116" spans="6:6" ht="18" customHeight="1">
      <c r="F116" s="12"/>
    </row>
    <row r="117" spans="6:6" ht="18" customHeight="1">
      <c r="F117" s="12"/>
    </row>
    <row r="118" spans="6:6" ht="18" customHeight="1">
      <c r="F118" s="12"/>
    </row>
    <row r="119" spans="6:6" ht="18" customHeight="1">
      <c r="F119" s="12"/>
    </row>
    <row r="120" spans="6:6" ht="18" customHeight="1">
      <c r="F120" s="12"/>
    </row>
    <row r="121" spans="6:6" ht="18" customHeight="1">
      <c r="F121" s="12"/>
    </row>
    <row r="122" spans="6:6" ht="18" customHeight="1">
      <c r="F122" s="12"/>
    </row>
    <row r="123" spans="6:6" ht="18" customHeight="1">
      <c r="F123" s="12"/>
    </row>
    <row r="124" spans="6:6" ht="18" customHeight="1">
      <c r="F124" s="12"/>
    </row>
    <row r="125" spans="6:6" ht="18" customHeight="1">
      <c r="F125" s="12"/>
    </row>
    <row r="126" spans="6:6" ht="18" customHeight="1">
      <c r="F126" s="12"/>
    </row>
    <row r="127" spans="6:6" ht="18" customHeight="1">
      <c r="F127" s="13"/>
    </row>
    <row r="128" spans="6:6" ht="18" customHeight="1">
      <c r="F128" s="13"/>
    </row>
    <row r="129" spans="6:6" ht="18" customHeight="1">
      <c r="F129" s="13"/>
    </row>
    <row r="130" spans="6:6" ht="18" customHeight="1">
      <c r="F130" s="13"/>
    </row>
    <row r="131" spans="6:6" ht="18" customHeight="1">
      <c r="F131" s="13"/>
    </row>
    <row r="132" spans="6:6" ht="18" customHeight="1">
      <c r="F132" s="13"/>
    </row>
    <row r="133" spans="6:6" ht="18" customHeight="1">
      <c r="F133" s="13"/>
    </row>
    <row r="134" spans="6:6" ht="18" customHeight="1">
      <c r="F134" s="13"/>
    </row>
    <row r="135" spans="6:6" ht="18" customHeight="1">
      <c r="F135" s="13"/>
    </row>
    <row r="136" spans="6:6" ht="18" customHeight="1">
      <c r="F136" s="13"/>
    </row>
    <row r="137" spans="6:6" ht="18" customHeight="1">
      <c r="F137" s="12"/>
    </row>
    <row r="138" spans="6:6" ht="18" customHeight="1">
      <c r="F138" s="13"/>
    </row>
    <row r="139" spans="6:6" ht="18" customHeight="1">
      <c r="F139" s="13"/>
    </row>
    <row r="140" spans="6:6" ht="18" customHeight="1">
      <c r="F140" s="13"/>
    </row>
    <row r="141" spans="6:6" ht="18" customHeight="1">
      <c r="F141" s="12"/>
    </row>
    <row r="142" spans="6:6" ht="18" customHeight="1">
      <c r="F142" s="12"/>
    </row>
    <row r="143" spans="6:6" ht="18" customHeight="1">
      <c r="F143" s="12"/>
    </row>
    <row r="144" spans="6:6" ht="18" customHeight="1">
      <c r="F144" s="12"/>
    </row>
    <row r="145" spans="6:6" ht="18" customHeight="1">
      <c r="F145" s="12"/>
    </row>
    <row r="146" spans="6:6" ht="18" customHeight="1">
      <c r="F146" s="12"/>
    </row>
    <row r="147" spans="6:6" ht="18" customHeight="1">
      <c r="F147" s="12"/>
    </row>
    <row r="148" spans="6:6" ht="18" customHeight="1">
      <c r="F148" s="12"/>
    </row>
    <row r="149" spans="6:6" ht="18" customHeight="1">
      <c r="F149" s="12"/>
    </row>
    <row r="150" spans="6:6" ht="18" customHeight="1">
      <c r="F150" s="12"/>
    </row>
    <row r="151" spans="6:6" ht="18" customHeight="1">
      <c r="F151" s="12"/>
    </row>
    <row r="152" spans="6:6" ht="18" customHeight="1">
      <c r="F152" s="12"/>
    </row>
    <row r="153" spans="6:6" ht="18" customHeight="1">
      <c r="F153" s="12"/>
    </row>
    <row r="154" spans="6:6" ht="18" customHeight="1">
      <c r="F154" s="12"/>
    </row>
    <row r="155" spans="6:6" ht="18" customHeight="1">
      <c r="F155" s="12"/>
    </row>
    <row r="156" spans="6:6" ht="18" customHeight="1">
      <c r="F156" s="12"/>
    </row>
    <row r="157" spans="6:6" ht="18" customHeight="1">
      <c r="F157" s="12"/>
    </row>
    <row r="158" spans="6:6" ht="18" customHeight="1">
      <c r="F158" s="13"/>
    </row>
    <row r="159" spans="6:6" ht="18" customHeight="1">
      <c r="F159" s="13"/>
    </row>
    <row r="160" spans="6:6" ht="18" customHeight="1">
      <c r="F160" s="13"/>
    </row>
    <row r="161" spans="6:6" ht="18" customHeight="1">
      <c r="F161" s="13"/>
    </row>
    <row r="162" spans="6:6" ht="18" customHeight="1">
      <c r="F162" s="13"/>
    </row>
    <row r="163" spans="6:6" ht="18" customHeight="1">
      <c r="F163" s="13"/>
    </row>
    <row r="164" spans="6:6" ht="18" customHeight="1">
      <c r="F164" s="13"/>
    </row>
    <row r="165" spans="6:6" ht="18" customHeight="1">
      <c r="F165" s="13"/>
    </row>
    <row r="166" spans="6:6" ht="18" customHeight="1">
      <c r="F166" s="13"/>
    </row>
    <row r="167" spans="6:6" ht="18" customHeight="1">
      <c r="F167" s="13"/>
    </row>
    <row r="168" spans="6:6" ht="18" customHeight="1">
      <c r="F168" s="12"/>
    </row>
    <row r="169" spans="6:6" ht="18" customHeight="1">
      <c r="F169" s="13"/>
    </row>
    <row r="170" spans="6:6" ht="18" customHeight="1">
      <c r="F170" s="13"/>
    </row>
    <row r="171" spans="6:6" ht="18" customHeight="1">
      <c r="F171" s="13"/>
    </row>
    <row r="172" spans="6:6" ht="18" customHeight="1">
      <c r="F172" s="12"/>
    </row>
    <row r="173" spans="6:6" ht="18" customHeight="1">
      <c r="F173" s="12"/>
    </row>
    <row r="174" spans="6:6" ht="18" customHeight="1">
      <c r="F174" s="12"/>
    </row>
    <row r="175" spans="6:6" ht="18" customHeight="1">
      <c r="F175" s="12"/>
    </row>
    <row r="176" spans="6:6" ht="18" customHeight="1">
      <c r="F176" s="12"/>
    </row>
    <row r="177" spans="6:6" ht="18" customHeight="1">
      <c r="F177" s="12"/>
    </row>
    <row r="178" spans="6:6" ht="18" customHeight="1">
      <c r="F178" s="12"/>
    </row>
    <row r="179" spans="6:6" ht="18" customHeight="1">
      <c r="F179" s="12"/>
    </row>
    <row r="180" spans="6:6" ht="18" customHeight="1">
      <c r="F180" s="12"/>
    </row>
    <row r="181" spans="6:6" ht="18" customHeight="1">
      <c r="F181" s="12"/>
    </row>
    <row r="182" spans="6:6" ht="18" customHeight="1">
      <c r="F182" s="12"/>
    </row>
    <row r="183" spans="6:6" ht="18" customHeight="1">
      <c r="F183" s="12"/>
    </row>
    <row r="184" spans="6:6" ht="18" customHeight="1">
      <c r="F184" s="12"/>
    </row>
    <row r="185" spans="6:6" ht="18" customHeight="1">
      <c r="F185" s="12"/>
    </row>
    <row r="186" spans="6:6" ht="18" customHeight="1">
      <c r="F186" s="12"/>
    </row>
    <row r="187" spans="6:6" ht="18" customHeight="1">
      <c r="F187" s="12"/>
    </row>
    <row r="188" spans="6:6" ht="18" customHeight="1">
      <c r="F188" s="12"/>
    </row>
    <row r="189" spans="6:6" ht="18" customHeight="1">
      <c r="F189" s="13"/>
    </row>
    <row r="190" spans="6:6" ht="18" customHeight="1">
      <c r="F190" s="13"/>
    </row>
    <row r="191" spans="6:6" ht="18" customHeight="1">
      <c r="F191" s="13"/>
    </row>
    <row r="192" spans="6:6" ht="18" customHeight="1">
      <c r="F192" s="13"/>
    </row>
    <row r="193" spans="6:6" ht="18" customHeight="1">
      <c r="F193" s="13"/>
    </row>
    <row r="194" spans="6:6" ht="18" customHeight="1">
      <c r="F194" s="13"/>
    </row>
    <row r="195" spans="6:6" ht="18" customHeight="1">
      <c r="F195" s="13"/>
    </row>
    <row r="196" spans="6:6" ht="18" customHeight="1">
      <c r="F196" s="13"/>
    </row>
    <row r="197" spans="6:6" ht="18" customHeight="1">
      <c r="F197" s="13"/>
    </row>
    <row r="198" spans="6:6" ht="18" customHeight="1">
      <c r="F198" s="13"/>
    </row>
    <row r="199" spans="6:6" ht="18" customHeight="1">
      <c r="F199" s="12"/>
    </row>
    <row r="200" spans="6:6" ht="18" customHeight="1">
      <c r="F200" s="13"/>
    </row>
    <row r="201" spans="6:6" ht="18" customHeight="1">
      <c r="F201" s="13"/>
    </row>
    <row r="202" spans="6:6" ht="18" customHeight="1">
      <c r="F202" s="13"/>
    </row>
    <row r="203" spans="6:6" ht="18" customHeight="1">
      <c r="F203" s="12"/>
    </row>
    <row r="204" spans="6:6" ht="18" customHeight="1">
      <c r="F204" s="12"/>
    </row>
    <row r="205" spans="6:6" ht="18" customHeight="1">
      <c r="F205" s="12"/>
    </row>
    <row r="206" spans="6:6" ht="18" customHeight="1">
      <c r="F206" s="12"/>
    </row>
    <row r="207" spans="6:6" ht="18" customHeight="1">
      <c r="F207" s="12"/>
    </row>
    <row r="208" spans="6:6" ht="18" customHeight="1">
      <c r="F208" s="12"/>
    </row>
    <row r="209" spans="6:6" ht="18" customHeight="1">
      <c r="F209" s="12"/>
    </row>
    <row r="210" spans="6:6" ht="18" customHeight="1">
      <c r="F210" s="12"/>
    </row>
    <row r="211" spans="6:6" ht="18" customHeight="1">
      <c r="F211" s="12"/>
    </row>
    <row r="212" spans="6:6" ht="18" customHeight="1">
      <c r="F212" s="12"/>
    </row>
    <row r="213" spans="6:6" ht="18" customHeight="1">
      <c r="F213" s="12"/>
    </row>
    <row r="214" spans="6:6" ht="18" customHeight="1">
      <c r="F214" s="12"/>
    </row>
    <row r="215" spans="6:6" ht="18" customHeight="1">
      <c r="F215" s="12"/>
    </row>
    <row r="216" spans="6:6" ht="18" customHeight="1">
      <c r="F216" s="12"/>
    </row>
    <row r="217" spans="6:6" ht="18" customHeight="1">
      <c r="F217" s="12"/>
    </row>
    <row r="218" spans="6:6" ht="18" customHeight="1">
      <c r="F218" s="12"/>
    </row>
    <row r="219" spans="6:6" ht="18" customHeight="1">
      <c r="F219" s="12"/>
    </row>
    <row r="220" spans="6:6" ht="18" customHeight="1">
      <c r="F220" s="13"/>
    </row>
    <row r="221" spans="6:6" ht="18" customHeight="1">
      <c r="F221" s="13"/>
    </row>
    <row r="222" spans="6:6" ht="18" customHeight="1">
      <c r="F222" s="13"/>
    </row>
    <row r="223" spans="6:6" ht="18" customHeight="1">
      <c r="F223" s="13"/>
    </row>
    <row r="224" spans="6:6" ht="18" customHeight="1">
      <c r="F224" s="13"/>
    </row>
    <row r="225" spans="6:6" ht="18" customHeight="1">
      <c r="F225" s="13"/>
    </row>
    <row r="226" spans="6:6" ht="18" customHeight="1">
      <c r="F226" s="13"/>
    </row>
    <row r="227" spans="6:6" ht="18" customHeight="1">
      <c r="F227" s="13"/>
    </row>
    <row r="228" spans="6:6" ht="18" customHeight="1">
      <c r="F228" s="13"/>
    </row>
    <row r="229" spans="6:6" ht="18" customHeight="1">
      <c r="F229" s="13"/>
    </row>
    <row r="230" spans="6:6" ht="18" customHeight="1">
      <c r="F230" s="12"/>
    </row>
    <row r="231" spans="6:6" ht="18" customHeight="1">
      <c r="F231" s="13"/>
    </row>
    <row r="232" spans="6:6" ht="18" customHeight="1">
      <c r="F232" s="13"/>
    </row>
    <row r="233" spans="6:6" ht="18" customHeight="1">
      <c r="F233" s="13"/>
    </row>
    <row r="234" spans="6:6" ht="18" customHeight="1">
      <c r="F234" s="12"/>
    </row>
    <row r="235" spans="6:6" ht="18" customHeight="1">
      <c r="F235" s="12"/>
    </row>
    <row r="236" spans="6:6" ht="18" customHeight="1">
      <c r="F236" s="12"/>
    </row>
    <row r="237" spans="6:6" ht="18" customHeight="1">
      <c r="F237" s="12"/>
    </row>
    <row r="238" spans="6:6" ht="18" customHeight="1">
      <c r="F238" s="12"/>
    </row>
    <row r="239" spans="6:6" ht="18" customHeight="1">
      <c r="F239" s="12"/>
    </row>
    <row r="240" spans="6:6" ht="18" customHeight="1">
      <c r="F240" s="12"/>
    </row>
    <row r="241" spans="6:6" ht="18" customHeight="1">
      <c r="F241" s="12"/>
    </row>
    <row r="242" spans="6:6" ht="18" customHeight="1">
      <c r="F242" s="12"/>
    </row>
    <row r="243" spans="6:6" ht="18" customHeight="1">
      <c r="F243" s="12"/>
    </row>
    <row r="244" spans="6:6" ht="18" customHeight="1">
      <c r="F244" s="12"/>
    </row>
    <row r="245" spans="6:6" ht="18" customHeight="1">
      <c r="F245" s="12"/>
    </row>
    <row r="246" spans="6:6" ht="18" customHeight="1">
      <c r="F246" s="12"/>
    </row>
    <row r="247" spans="6:6" ht="18" customHeight="1">
      <c r="F247" s="12"/>
    </row>
    <row r="248" spans="6:6" ht="18" customHeight="1">
      <c r="F248" s="12"/>
    </row>
    <row r="249" spans="6:6" ht="18" customHeight="1">
      <c r="F249" s="12"/>
    </row>
    <row r="250" spans="6:6" ht="18" customHeight="1">
      <c r="F250" s="12"/>
    </row>
    <row r="251" spans="6:6" ht="18" customHeight="1">
      <c r="F251" s="13"/>
    </row>
    <row r="252" spans="6:6" ht="18" customHeight="1">
      <c r="F252" s="13"/>
    </row>
    <row r="253" spans="6:6" ht="18" customHeight="1">
      <c r="F253" s="13"/>
    </row>
    <row r="254" spans="6:6" ht="18" customHeight="1">
      <c r="F254" s="13"/>
    </row>
    <row r="255" spans="6:6" ht="18" customHeight="1">
      <c r="F255" s="13"/>
    </row>
    <row r="256" spans="6:6" ht="18" customHeight="1">
      <c r="F256" s="13"/>
    </row>
    <row r="257" spans="6:6" ht="18" customHeight="1">
      <c r="F257" s="13"/>
    </row>
    <row r="258" spans="6:6" ht="18" customHeight="1">
      <c r="F258" s="13"/>
    </row>
    <row r="259" spans="6:6" ht="18" customHeight="1">
      <c r="F259" s="13"/>
    </row>
    <row r="260" spans="6:6" ht="18" customHeight="1">
      <c r="F260" s="13"/>
    </row>
    <row r="261" spans="6:6" ht="18" customHeight="1">
      <c r="F261" s="12"/>
    </row>
    <row r="262" spans="6:6" ht="18" customHeight="1">
      <c r="F262" s="13"/>
    </row>
    <row r="263" spans="6:6" ht="18" customHeight="1">
      <c r="F263" s="13"/>
    </row>
    <row r="264" spans="6:6" ht="18" customHeight="1">
      <c r="F264" s="13"/>
    </row>
    <row r="265" spans="6:6" ht="18" customHeight="1">
      <c r="F265" s="12"/>
    </row>
    <row r="266" spans="6:6" ht="18" customHeight="1">
      <c r="F266" s="12"/>
    </row>
    <row r="267" spans="6:6" ht="18" customHeight="1">
      <c r="F267" s="12"/>
    </row>
    <row r="268" spans="6:6" ht="18" customHeight="1">
      <c r="F268" s="12"/>
    </row>
    <row r="269" spans="6:6" ht="18" customHeight="1">
      <c r="F269" s="12"/>
    </row>
    <row r="270" spans="6:6" ht="18" customHeight="1">
      <c r="F270" s="12"/>
    </row>
    <row r="271" spans="6:6" ht="18" customHeight="1">
      <c r="F271" s="12"/>
    </row>
    <row r="272" spans="6:6" ht="18" customHeight="1">
      <c r="F272" s="12"/>
    </row>
    <row r="273" spans="6:6" ht="18" customHeight="1">
      <c r="F273" s="12"/>
    </row>
    <row r="274" spans="6:6" ht="18" customHeight="1">
      <c r="F274" s="12"/>
    </row>
    <row r="275" spans="6:6" ht="18" customHeight="1">
      <c r="F275" s="12"/>
    </row>
    <row r="276" spans="6:6" ht="18" customHeight="1">
      <c r="F276" s="12"/>
    </row>
    <row r="277" spans="6:6" ht="18" customHeight="1">
      <c r="F277" s="12"/>
    </row>
    <row r="278" spans="6:6" ht="18" customHeight="1">
      <c r="F278" s="12"/>
    </row>
    <row r="279" spans="6:6" ht="18" customHeight="1">
      <c r="F279" s="12"/>
    </row>
    <row r="280" spans="6:6" ht="18" customHeight="1">
      <c r="F280" s="12"/>
    </row>
    <row r="281" spans="6:6" ht="18" customHeight="1">
      <c r="F281" s="12"/>
    </row>
    <row r="282" spans="6:6" ht="18" customHeight="1">
      <c r="F282" s="13"/>
    </row>
    <row r="283" spans="6:6" ht="18" customHeight="1">
      <c r="F283" s="13"/>
    </row>
    <row r="284" spans="6:6" ht="18" customHeight="1">
      <c r="F284" s="13"/>
    </row>
    <row r="285" spans="6:6" ht="18" customHeight="1">
      <c r="F285" s="13"/>
    </row>
    <row r="286" spans="6:6" ht="18" customHeight="1">
      <c r="F286" s="13"/>
    </row>
    <row r="287" spans="6:6" ht="18" customHeight="1">
      <c r="F287" s="13"/>
    </row>
    <row r="288" spans="6:6" ht="18" customHeight="1">
      <c r="F288" s="13"/>
    </row>
    <row r="289" spans="6:6" ht="18" customHeight="1">
      <c r="F289" s="13"/>
    </row>
    <row r="290" spans="6:6" ht="18" customHeight="1">
      <c r="F290" s="13"/>
    </row>
    <row r="291" spans="6:6" ht="18" customHeight="1">
      <c r="F291" s="13"/>
    </row>
    <row r="292" spans="6:6" ht="18" customHeight="1">
      <c r="F292" s="12"/>
    </row>
    <row r="293" spans="6:6" ht="18" customHeight="1">
      <c r="F293" s="13"/>
    </row>
    <row r="294" spans="6:6" ht="18" customHeight="1">
      <c r="F294" s="13"/>
    </row>
    <row r="295" spans="6:6" ht="18" customHeight="1">
      <c r="F295" s="13"/>
    </row>
    <row r="296" spans="6:6" ht="18" customHeight="1">
      <c r="F296" s="12"/>
    </row>
    <row r="297" spans="6:6" ht="18" customHeight="1">
      <c r="F297" s="12"/>
    </row>
    <row r="298" spans="6:6" ht="18" customHeight="1">
      <c r="F298" s="12"/>
    </row>
    <row r="299" spans="6:6" ht="18" customHeight="1">
      <c r="F299" s="12"/>
    </row>
    <row r="300" spans="6:6" ht="18" customHeight="1">
      <c r="F300" s="12"/>
    </row>
    <row r="301" spans="6:6" ht="18" customHeight="1">
      <c r="F301" s="12"/>
    </row>
    <row r="302" spans="6:6" ht="18" customHeight="1">
      <c r="F302" s="12"/>
    </row>
    <row r="303" spans="6:6" ht="18" customHeight="1">
      <c r="F303" s="12"/>
    </row>
    <row r="304" spans="6:6" ht="18" customHeight="1">
      <c r="F304" s="12"/>
    </row>
    <row r="305" spans="6:6" ht="18" customHeight="1">
      <c r="F305" s="12"/>
    </row>
    <row r="306" spans="6:6" ht="18" customHeight="1">
      <c r="F306" s="12"/>
    </row>
    <row r="307" spans="6:6" ht="18" customHeight="1">
      <c r="F307" s="12"/>
    </row>
    <row r="308" spans="6:6" ht="18" customHeight="1">
      <c r="F308" s="12"/>
    </row>
    <row r="309" spans="6:6" ht="18" customHeight="1">
      <c r="F309" s="12"/>
    </row>
    <row r="310" spans="6:6" ht="18" customHeight="1">
      <c r="F310" s="12"/>
    </row>
    <row r="311" spans="6:6" ht="18" customHeight="1">
      <c r="F311" s="12"/>
    </row>
    <row r="312" spans="6:6" ht="18" customHeight="1">
      <c r="F312" s="12"/>
    </row>
    <row r="313" spans="6:6" ht="18" customHeight="1">
      <c r="F313" s="13"/>
    </row>
    <row r="314" spans="6:6" ht="18" customHeight="1">
      <c r="F314" s="13"/>
    </row>
    <row r="315" spans="6:6" ht="18" customHeight="1">
      <c r="F315" s="13"/>
    </row>
    <row r="316" spans="6:6" ht="18" customHeight="1">
      <c r="F316" s="13"/>
    </row>
    <row r="317" spans="6:6" ht="18" customHeight="1">
      <c r="F317" s="13"/>
    </row>
    <row r="318" spans="6:6" ht="18" customHeight="1">
      <c r="F318" s="13"/>
    </row>
    <row r="319" spans="6:6" ht="18" customHeight="1">
      <c r="F319" s="13"/>
    </row>
    <row r="320" spans="6:6" ht="18" customHeight="1">
      <c r="F320" s="13"/>
    </row>
    <row r="321" spans="6:6" ht="18" customHeight="1">
      <c r="F321" s="13"/>
    </row>
    <row r="322" spans="6:6" ht="18" customHeight="1">
      <c r="F322" s="13"/>
    </row>
    <row r="323" spans="6:6" ht="18" customHeight="1">
      <c r="F323" s="12"/>
    </row>
    <row r="324" spans="6:6" ht="18" customHeight="1">
      <c r="F324" s="13"/>
    </row>
    <row r="325" spans="6:6" ht="18" customHeight="1">
      <c r="F325" s="13"/>
    </row>
    <row r="326" spans="6:6" ht="18" customHeight="1">
      <c r="F326" s="13"/>
    </row>
    <row r="327" spans="6:6" ht="18" customHeight="1">
      <c r="F327" s="12"/>
    </row>
    <row r="328" spans="6:6" ht="18" customHeight="1">
      <c r="F328" s="12"/>
    </row>
    <row r="329" spans="6:6" ht="18" customHeight="1">
      <c r="F329" s="12"/>
    </row>
    <row r="330" spans="6:6" ht="18" customHeight="1">
      <c r="F330" s="12"/>
    </row>
    <row r="331" spans="6:6" ht="18" customHeight="1">
      <c r="F331" s="12"/>
    </row>
    <row r="332" spans="6:6" ht="18" customHeight="1">
      <c r="F332" s="12"/>
    </row>
    <row r="333" spans="6:6" ht="18" customHeight="1">
      <c r="F333" s="12"/>
    </row>
    <row r="334" spans="6:6" ht="18" customHeight="1">
      <c r="F334" s="12"/>
    </row>
    <row r="335" spans="6:6" ht="18" customHeight="1">
      <c r="F335" s="12"/>
    </row>
    <row r="336" spans="6:6" ht="18" customHeight="1">
      <c r="F336" s="12"/>
    </row>
    <row r="337" spans="6:6" ht="18" customHeight="1">
      <c r="F337" s="12"/>
    </row>
    <row r="338" spans="6:6" ht="18" customHeight="1">
      <c r="F338" s="12"/>
    </row>
    <row r="339" spans="6:6" ht="18" customHeight="1">
      <c r="F339" s="12"/>
    </row>
    <row r="340" spans="6:6" ht="18" customHeight="1">
      <c r="F340" s="12"/>
    </row>
    <row r="341" spans="6:6" ht="18" customHeight="1">
      <c r="F341" s="12"/>
    </row>
    <row r="342" spans="6:6" ht="18" customHeight="1">
      <c r="F342" s="12"/>
    </row>
    <row r="343" spans="6:6" ht="18" customHeight="1">
      <c r="F343" s="12"/>
    </row>
    <row r="344" spans="6:6" ht="18" customHeight="1">
      <c r="F344" s="13"/>
    </row>
    <row r="345" spans="6:6" ht="18" customHeight="1">
      <c r="F345" s="13"/>
    </row>
    <row r="346" spans="6:6" ht="18" customHeight="1">
      <c r="F346" s="13"/>
    </row>
    <row r="347" spans="6:6" ht="18" customHeight="1">
      <c r="F347" s="13"/>
    </row>
    <row r="348" spans="6:6" ht="18" customHeight="1">
      <c r="F348" s="13"/>
    </row>
    <row r="349" spans="6:6" ht="18" customHeight="1">
      <c r="F349" s="13"/>
    </row>
    <row r="350" spans="6:6" ht="18" customHeight="1">
      <c r="F350" s="13"/>
    </row>
    <row r="351" spans="6:6" ht="18" customHeight="1">
      <c r="F351" s="13"/>
    </row>
    <row r="352" spans="6:6" ht="18" customHeight="1">
      <c r="F352" s="13"/>
    </row>
    <row r="353" spans="6:6" ht="18" customHeight="1">
      <c r="F353" s="13"/>
    </row>
    <row r="354" spans="6:6" ht="18" customHeight="1">
      <c r="F354" s="12"/>
    </row>
    <row r="355" spans="6:6" ht="18" customHeight="1">
      <c r="F355" s="13"/>
    </row>
    <row r="356" spans="6:6" ht="18" customHeight="1">
      <c r="F356" s="13"/>
    </row>
    <row r="357" spans="6:6" ht="18" customHeight="1">
      <c r="F357" s="13"/>
    </row>
    <row r="358" spans="6:6" ht="18" customHeight="1">
      <c r="F358" s="12"/>
    </row>
    <row r="359" spans="6:6" ht="18" customHeight="1">
      <c r="F359" s="12"/>
    </row>
    <row r="360" spans="6:6" ht="18" customHeight="1">
      <c r="F360" s="12"/>
    </row>
    <row r="361" spans="6:6" ht="18" customHeight="1">
      <c r="F361" s="12"/>
    </row>
    <row r="362" spans="6:6" ht="18" customHeight="1">
      <c r="F362" s="12"/>
    </row>
    <row r="363" spans="6:6" ht="18" customHeight="1">
      <c r="F363" s="12"/>
    </row>
    <row r="364" spans="6:6" ht="18" customHeight="1">
      <c r="F364" s="12"/>
    </row>
    <row r="365" spans="6:6" ht="18" customHeight="1">
      <c r="F365" s="12"/>
    </row>
    <row r="366" spans="6:6" ht="18" customHeight="1">
      <c r="F366" s="12"/>
    </row>
    <row r="367" spans="6:6" ht="18" customHeight="1">
      <c r="F367" s="12"/>
    </row>
    <row r="368" spans="6:6" ht="18" customHeight="1">
      <c r="F368" s="12"/>
    </row>
    <row r="369" spans="6:6" ht="18" customHeight="1">
      <c r="F369" s="12"/>
    </row>
    <row r="370" spans="6:6" ht="18" customHeight="1">
      <c r="F370" s="12"/>
    </row>
    <row r="371" spans="6:6" ht="18" customHeight="1">
      <c r="F371" s="12"/>
    </row>
    <row r="372" spans="6:6" ht="18" customHeight="1">
      <c r="F372" s="12"/>
    </row>
    <row r="373" spans="6:6" ht="18" customHeight="1">
      <c r="F373" s="12"/>
    </row>
    <row r="374" spans="6:6" ht="18" customHeight="1">
      <c r="F374" s="12"/>
    </row>
    <row r="375" spans="6:6" ht="18" customHeight="1">
      <c r="F375" s="13"/>
    </row>
    <row r="376" spans="6:6" ht="18" customHeight="1">
      <c r="F376" s="13"/>
    </row>
    <row r="377" spans="6:6" ht="18" customHeight="1">
      <c r="F377" s="13"/>
    </row>
    <row r="378" spans="6:6" ht="18" customHeight="1">
      <c r="F378" s="13"/>
    </row>
    <row r="379" spans="6:6" ht="18" customHeight="1">
      <c r="F379" s="13"/>
    </row>
    <row r="380" spans="6:6" ht="18" customHeight="1">
      <c r="F380" s="13"/>
    </row>
    <row r="381" spans="6:6" ht="18" customHeight="1">
      <c r="F381" s="13"/>
    </row>
    <row r="382" spans="6:6" ht="18" customHeight="1">
      <c r="F382" s="13"/>
    </row>
    <row r="383" spans="6:6" ht="18" customHeight="1">
      <c r="F383" s="13"/>
    </row>
    <row r="384" spans="6:6" ht="18" customHeight="1">
      <c r="F384" s="13"/>
    </row>
    <row r="385" spans="6:6" ht="18" customHeight="1">
      <c r="F385" s="12"/>
    </row>
    <row r="386" spans="6:6" ht="18" customHeight="1">
      <c r="F386" s="13"/>
    </row>
    <row r="387" spans="6:6" ht="18" customHeight="1">
      <c r="F387" s="13"/>
    </row>
    <row r="388" spans="6:6" ht="18" customHeight="1">
      <c r="F388" s="13"/>
    </row>
    <row r="389" spans="6:6" ht="18" customHeight="1">
      <c r="F389" s="12"/>
    </row>
    <row r="390" spans="6:6" ht="18" customHeight="1">
      <c r="F390" s="12"/>
    </row>
    <row r="391" spans="6:6" ht="18" customHeight="1">
      <c r="F391" s="12"/>
    </row>
    <row r="392" spans="6:6" ht="18" customHeight="1">
      <c r="F392" s="12"/>
    </row>
    <row r="393" spans="6:6" ht="18" customHeight="1">
      <c r="F393" s="12"/>
    </row>
    <row r="394" spans="6:6" ht="18" customHeight="1">
      <c r="F394" s="12"/>
    </row>
    <row r="395" spans="6:6" ht="18" customHeight="1">
      <c r="F395" s="12"/>
    </row>
    <row r="396" spans="6:6" ht="18" customHeight="1">
      <c r="F396" s="12"/>
    </row>
    <row r="397" spans="6:6" ht="18" customHeight="1">
      <c r="F397" s="12"/>
    </row>
    <row r="398" spans="6:6" ht="18" customHeight="1">
      <c r="F398" s="12"/>
    </row>
    <row r="399" spans="6:6" ht="18" customHeight="1">
      <c r="F399" s="12"/>
    </row>
    <row r="400" spans="6:6" ht="18" customHeight="1">
      <c r="F400" s="12"/>
    </row>
    <row r="401" spans="6:6" ht="18" customHeight="1">
      <c r="F401" s="12"/>
    </row>
    <row r="402" spans="6:6" ht="18" customHeight="1">
      <c r="F402" s="12"/>
    </row>
    <row r="403" spans="6:6" ht="18" customHeight="1">
      <c r="F403" s="12"/>
    </row>
    <row r="404" spans="6:6" ht="18" customHeight="1">
      <c r="F404" s="12"/>
    </row>
    <row r="405" spans="6:6" ht="18" customHeight="1">
      <c r="F405" s="12"/>
    </row>
    <row r="406" spans="6:6" ht="18" customHeight="1">
      <c r="F406" s="13"/>
    </row>
    <row r="407" spans="6:6" ht="18" customHeight="1">
      <c r="F407" s="13"/>
    </row>
    <row r="408" spans="6:6" ht="18" customHeight="1">
      <c r="F408" s="13"/>
    </row>
    <row r="409" spans="6:6" ht="18" customHeight="1">
      <c r="F409" s="13"/>
    </row>
    <row r="410" spans="6:6" ht="18" customHeight="1">
      <c r="F410" s="13"/>
    </row>
    <row r="411" spans="6:6" ht="18" customHeight="1">
      <c r="F411" s="13"/>
    </row>
    <row r="412" spans="6:6" ht="18" customHeight="1">
      <c r="F412" s="13"/>
    </row>
    <row r="413" spans="6:6" ht="18" customHeight="1">
      <c r="F413" s="13"/>
    </row>
    <row r="414" spans="6:6" ht="18" customHeight="1">
      <c r="F414" s="13"/>
    </row>
    <row r="415" spans="6:6" ht="18" customHeight="1">
      <c r="F415" s="13"/>
    </row>
    <row r="416" spans="6:6" ht="18" customHeight="1">
      <c r="F416" s="12"/>
    </row>
    <row r="417" spans="6:6" ht="18" customHeight="1">
      <c r="F417" s="13"/>
    </row>
    <row r="418" spans="6:6" ht="18" customHeight="1">
      <c r="F418" s="13"/>
    </row>
    <row r="419" spans="6:6" ht="18" customHeight="1">
      <c r="F419" s="13"/>
    </row>
    <row r="420" spans="6:6" ht="18" customHeight="1">
      <c r="F420" s="12"/>
    </row>
    <row r="421" spans="6:6" ht="18" customHeight="1">
      <c r="F421" s="12"/>
    </row>
    <row r="422" spans="6:6" ht="18" customHeight="1">
      <c r="F422" s="12"/>
    </row>
    <row r="423" spans="6:6" ht="18" customHeight="1">
      <c r="F423" s="12"/>
    </row>
    <row r="424" spans="6:6" ht="18" customHeight="1">
      <c r="F424" s="12"/>
    </row>
    <row r="425" spans="6:6" ht="18" customHeight="1">
      <c r="F425" s="12"/>
    </row>
    <row r="426" spans="6:6" ht="18" customHeight="1">
      <c r="F426" s="12"/>
    </row>
    <row r="427" spans="6:6" ht="18" customHeight="1">
      <c r="F427" s="12"/>
    </row>
    <row r="428" spans="6:6" ht="18" customHeight="1">
      <c r="F428" s="12"/>
    </row>
    <row r="429" spans="6:6" ht="18" customHeight="1">
      <c r="F429" s="12"/>
    </row>
    <row r="430" spans="6:6" ht="18" customHeight="1">
      <c r="F430" s="12"/>
    </row>
    <row r="431" spans="6:6" ht="18" customHeight="1">
      <c r="F431" s="12"/>
    </row>
    <row r="432" spans="6:6" ht="18" customHeight="1">
      <c r="F432" s="12"/>
    </row>
    <row r="433" spans="6:6" ht="18" customHeight="1">
      <c r="F433" s="12"/>
    </row>
    <row r="434" spans="6:6" ht="18" customHeight="1">
      <c r="F434" s="12"/>
    </row>
    <row r="435" spans="6:6" ht="18" customHeight="1">
      <c r="F435" s="12"/>
    </row>
    <row r="436" spans="6:6" ht="18" customHeight="1">
      <c r="F436" s="12"/>
    </row>
    <row r="437" spans="6:6" ht="18" customHeight="1">
      <c r="F437" s="13"/>
    </row>
    <row r="438" spans="6:6" ht="18" customHeight="1">
      <c r="F438" s="13"/>
    </row>
    <row r="439" spans="6:6" ht="18" customHeight="1">
      <c r="F439" s="13"/>
    </row>
    <row r="440" spans="6:6" ht="18" customHeight="1">
      <c r="F440" s="13"/>
    </row>
    <row r="441" spans="6:6" ht="18" customHeight="1">
      <c r="F441" s="13"/>
    </row>
    <row r="442" spans="6:6" ht="18" customHeight="1">
      <c r="F442" s="13"/>
    </row>
    <row r="443" spans="6:6" ht="18" customHeight="1">
      <c r="F443" s="13"/>
    </row>
    <row r="444" spans="6:6" ht="18" customHeight="1">
      <c r="F444" s="13"/>
    </row>
    <row r="445" spans="6:6" ht="18" customHeight="1">
      <c r="F445" s="13"/>
    </row>
    <row r="446" spans="6:6" ht="18" customHeight="1">
      <c r="F446" s="13"/>
    </row>
    <row r="447" spans="6:6" ht="18" customHeight="1">
      <c r="F447" s="12"/>
    </row>
    <row r="448" spans="6:6" ht="18" customHeight="1">
      <c r="F448" s="13"/>
    </row>
    <row r="449" spans="6:6" ht="18" customHeight="1">
      <c r="F449" s="13"/>
    </row>
    <row r="450" spans="6:6" ht="18" customHeight="1">
      <c r="F450" s="13"/>
    </row>
    <row r="451" spans="6:6" ht="18" customHeight="1">
      <c r="F451" s="12"/>
    </row>
    <row r="452" spans="6:6" ht="18" customHeight="1">
      <c r="F452" s="12"/>
    </row>
    <row r="453" spans="6:6" ht="18" customHeight="1">
      <c r="F453" s="12"/>
    </row>
    <row r="454" spans="6:6" ht="18" customHeight="1">
      <c r="F454" s="12"/>
    </row>
    <row r="455" spans="6:6" ht="18" customHeight="1">
      <c r="F455" s="12"/>
    </row>
    <row r="456" spans="6:6" ht="18" customHeight="1">
      <c r="F456" s="12"/>
    </row>
    <row r="457" spans="6:6" ht="18" customHeight="1">
      <c r="F457" s="12"/>
    </row>
    <row r="458" spans="6:6" ht="18" customHeight="1">
      <c r="F458" s="12"/>
    </row>
    <row r="459" spans="6:6" ht="18" customHeight="1">
      <c r="F459" s="12"/>
    </row>
    <row r="460" spans="6:6" ht="18" customHeight="1">
      <c r="F460" s="12"/>
    </row>
    <row r="461" spans="6:6" ht="18" customHeight="1">
      <c r="F461" s="12"/>
    </row>
    <row r="462" spans="6:6" ht="18" customHeight="1">
      <c r="F462" s="12"/>
    </row>
    <row r="463" spans="6:6" ht="18" customHeight="1">
      <c r="F463" s="12"/>
    </row>
    <row r="464" spans="6:6" ht="18" customHeight="1">
      <c r="F464" s="12"/>
    </row>
    <row r="465" spans="6:6" ht="18" customHeight="1">
      <c r="F465" s="12"/>
    </row>
    <row r="466" spans="6:6" ht="18" customHeight="1">
      <c r="F466" s="12"/>
    </row>
    <row r="467" spans="6:6" ht="18" customHeight="1">
      <c r="F467" s="12"/>
    </row>
    <row r="468" spans="6:6" ht="18" customHeight="1">
      <c r="F468" s="13"/>
    </row>
    <row r="469" spans="6:6" ht="18" customHeight="1">
      <c r="F469" s="13"/>
    </row>
    <row r="470" spans="6:6" ht="18" customHeight="1">
      <c r="F470" s="13"/>
    </row>
    <row r="471" spans="6:6" ht="18" customHeight="1">
      <c r="F471" s="13"/>
    </row>
    <row r="472" spans="6:6" ht="18" customHeight="1">
      <c r="F472" s="13"/>
    </row>
    <row r="473" spans="6:6" ht="18" customHeight="1">
      <c r="F473" s="13"/>
    </row>
    <row r="474" spans="6:6" ht="18" customHeight="1">
      <c r="F474" s="13"/>
    </row>
    <row r="475" spans="6:6" ht="18" customHeight="1">
      <c r="F475" s="13"/>
    </row>
    <row r="476" spans="6:6" ht="18" customHeight="1">
      <c r="F476" s="13"/>
    </row>
    <row r="477" spans="6:6" ht="18" customHeight="1">
      <c r="F477" s="13"/>
    </row>
    <row r="478" spans="6:6" ht="18" customHeight="1">
      <c r="F478" s="12"/>
    </row>
    <row r="479" spans="6:6" ht="18" customHeight="1">
      <c r="F479" s="13"/>
    </row>
    <row r="480" spans="6:6" ht="18" customHeight="1">
      <c r="F480" s="13"/>
    </row>
    <row r="481" spans="6:6" ht="18" customHeight="1">
      <c r="F481" s="13"/>
    </row>
    <row r="482" spans="6:6" ht="18" customHeight="1">
      <c r="F482" s="12"/>
    </row>
    <row r="483" spans="6:6" ht="18" customHeight="1">
      <c r="F483" s="12"/>
    </row>
    <row r="484" spans="6:6" ht="18" customHeight="1">
      <c r="F484" s="12"/>
    </row>
    <row r="485" spans="6:6" ht="18" customHeight="1">
      <c r="F485" s="12"/>
    </row>
    <row r="486" spans="6:6" ht="18" customHeight="1">
      <c r="F486" s="12"/>
    </row>
    <row r="487" spans="6:6" ht="18" customHeight="1">
      <c r="F487" s="12"/>
    </row>
    <row r="488" spans="6:6" ht="18" customHeight="1">
      <c r="F488" s="12"/>
    </row>
    <row r="489" spans="6:6" ht="18" customHeight="1">
      <c r="F489" s="12"/>
    </row>
    <row r="490" spans="6:6" ht="18" customHeight="1">
      <c r="F490" s="12"/>
    </row>
    <row r="491" spans="6:6" ht="18" customHeight="1">
      <c r="F491" s="12"/>
    </row>
    <row r="492" spans="6:6" ht="18" customHeight="1">
      <c r="F492" s="12"/>
    </row>
    <row r="493" spans="6:6" ht="18" customHeight="1">
      <c r="F493" s="12"/>
    </row>
    <row r="494" spans="6:6" ht="18" customHeight="1">
      <c r="F494" s="12"/>
    </row>
    <row r="495" spans="6:6" ht="18" customHeight="1">
      <c r="F495" s="12"/>
    </row>
    <row r="496" spans="6:6" ht="18" customHeight="1">
      <c r="F496" s="12"/>
    </row>
    <row r="497" spans="6:6" ht="18" customHeight="1">
      <c r="F497" s="12"/>
    </row>
    <row r="498" spans="6:6" ht="18" customHeight="1">
      <c r="F498" s="12"/>
    </row>
    <row r="499" spans="6:6" ht="18" customHeight="1">
      <c r="F499" s="13"/>
    </row>
    <row r="500" spans="6:6" ht="18" customHeight="1">
      <c r="F500" s="13"/>
    </row>
    <row r="501" spans="6:6" ht="18" customHeight="1">
      <c r="F501" s="13"/>
    </row>
    <row r="502" spans="6:6" ht="18" customHeight="1">
      <c r="F502" s="13"/>
    </row>
    <row r="503" spans="6:6" ht="18" customHeight="1">
      <c r="F503" s="13"/>
    </row>
    <row r="504" spans="6:6" ht="18" customHeight="1">
      <c r="F504" s="13"/>
    </row>
    <row r="505" spans="6:6" ht="18" customHeight="1">
      <c r="F505" s="13"/>
    </row>
    <row r="506" spans="6:6" ht="18" customHeight="1">
      <c r="F506" s="13"/>
    </row>
    <row r="507" spans="6:6" ht="18" customHeight="1">
      <c r="F507" s="13"/>
    </row>
    <row r="508" spans="6:6" ht="18" customHeight="1">
      <c r="F508" s="13"/>
    </row>
    <row r="509" spans="6:6" ht="18" customHeight="1">
      <c r="F509" s="12"/>
    </row>
    <row r="510" spans="6:6" ht="18" customHeight="1">
      <c r="F510" s="13"/>
    </row>
    <row r="511" spans="6:6" ht="18" customHeight="1">
      <c r="F511" s="13"/>
    </row>
    <row r="512" spans="6:6" ht="18" customHeight="1">
      <c r="F512" s="13"/>
    </row>
    <row r="513" spans="6:6" ht="18" customHeight="1">
      <c r="F513" s="12"/>
    </row>
    <row r="514" spans="6:6" ht="18" customHeight="1">
      <c r="F514" s="12"/>
    </row>
    <row r="515" spans="6:6" ht="18" customHeight="1">
      <c r="F515" s="12"/>
    </row>
    <row r="516" spans="6:6" ht="18" customHeight="1">
      <c r="F516" s="12"/>
    </row>
    <row r="517" spans="6:6" ht="18" customHeight="1">
      <c r="F517" s="12"/>
    </row>
    <row r="518" spans="6:6" ht="18" customHeight="1">
      <c r="F518" s="12"/>
    </row>
    <row r="519" spans="6:6" ht="18" customHeight="1">
      <c r="F519" s="12"/>
    </row>
    <row r="520" spans="6:6" ht="18" customHeight="1">
      <c r="F520" s="12"/>
    </row>
    <row r="521" spans="6:6" ht="18" customHeight="1">
      <c r="F521" s="12"/>
    </row>
    <row r="522" spans="6:6" ht="18" customHeight="1">
      <c r="F522" s="12"/>
    </row>
    <row r="523" spans="6:6" ht="18" customHeight="1">
      <c r="F523" s="12"/>
    </row>
    <row r="524" spans="6:6" ht="18" customHeight="1">
      <c r="F524" s="12"/>
    </row>
    <row r="525" spans="6:6" ht="18" customHeight="1">
      <c r="F525" s="12"/>
    </row>
    <row r="526" spans="6:6" ht="18" customHeight="1">
      <c r="F526" s="12"/>
    </row>
    <row r="527" spans="6:6" ht="18" customHeight="1">
      <c r="F527" s="12"/>
    </row>
    <row r="528" spans="6:6" ht="18" customHeight="1">
      <c r="F528" s="12"/>
    </row>
    <row r="529" spans="6:6" ht="18" customHeight="1">
      <c r="F529" s="36"/>
    </row>
    <row r="530" spans="6:6" ht="18" customHeight="1">
      <c r="F530" s="36"/>
    </row>
    <row r="531" spans="6:6" ht="18" customHeight="1">
      <c r="F531" s="36"/>
    </row>
    <row r="532" spans="6:6" ht="18" customHeight="1">
      <c r="F532" s="36"/>
    </row>
    <row r="533" spans="6:6" ht="18" customHeight="1">
      <c r="F533" s="36"/>
    </row>
    <row r="534" spans="6:6" ht="18" customHeight="1">
      <c r="F534" s="36"/>
    </row>
    <row r="535" spans="6:6" ht="18" customHeight="1">
      <c r="F535" s="36"/>
    </row>
    <row r="536" spans="6:6" ht="18" customHeight="1">
      <c r="F536" s="36"/>
    </row>
    <row r="537" spans="6:6" ht="18" customHeight="1">
      <c r="F537" s="36"/>
    </row>
    <row r="538" spans="6:6" ht="18" customHeight="1">
      <c r="F538" s="36"/>
    </row>
    <row r="539" spans="6:6" ht="18" customHeight="1">
      <c r="F539" s="36"/>
    </row>
    <row r="540" spans="6:6" ht="18" customHeight="1">
      <c r="F540" s="36"/>
    </row>
    <row r="541" spans="6:6" ht="18" customHeight="1">
      <c r="F541" s="36"/>
    </row>
    <row r="542" spans="6:6" ht="18" customHeight="1">
      <c r="F542" s="36"/>
    </row>
    <row r="543" spans="6:6" ht="18" customHeight="1">
      <c r="F543" s="36"/>
    </row>
    <row r="544" spans="6:6" ht="18" customHeight="1">
      <c r="F544" s="36"/>
    </row>
    <row r="545" spans="6:6" ht="18" customHeight="1">
      <c r="F545" s="36"/>
    </row>
    <row r="546" spans="6:6" ht="18" customHeight="1">
      <c r="F546" s="36"/>
    </row>
    <row r="547" spans="6:6" ht="18" customHeight="1">
      <c r="F547" s="36"/>
    </row>
    <row r="548" spans="6:6" ht="18" customHeight="1">
      <c r="F548" s="36"/>
    </row>
    <row r="549" spans="6:6" ht="18" customHeight="1">
      <c r="F549" s="36"/>
    </row>
    <row r="550" spans="6:6" ht="18" customHeight="1">
      <c r="F550" s="36"/>
    </row>
    <row r="551" spans="6:6" ht="18" customHeight="1">
      <c r="F551" s="36"/>
    </row>
    <row r="552" spans="6:6" ht="18" customHeight="1">
      <c r="F552" s="36"/>
    </row>
    <row r="553" spans="6:6" ht="18" customHeight="1">
      <c r="F553" s="36"/>
    </row>
    <row r="554" spans="6:6" ht="18" customHeight="1">
      <c r="F554" s="36"/>
    </row>
    <row r="555" spans="6:6" ht="18" customHeight="1">
      <c r="F555" s="36"/>
    </row>
    <row r="556" spans="6:6" ht="18" customHeight="1">
      <c r="F556" s="36"/>
    </row>
    <row r="557" spans="6:6" ht="18" customHeight="1">
      <c r="F557" s="36"/>
    </row>
    <row r="558" spans="6:6" ht="18" customHeight="1">
      <c r="F558" s="36"/>
    </row>
    <row r="559" spans="6:6" ht="18" customHeight="1">
      <c r="F559" s="36"/>
    </row>
    <row r="560" spans="6:6" ht="18" customHeight="1">
      <c r="F560" s="36"/>
    </row>
    <row r="561" spans="6:6" ht="18" customHeight="1">
      <c r="F561" s="36"/>
    </row>
    <row r="562" spans="6:6" ht="18" customHeight="1">
      <c r="F562" s="36"/>
    </row>
    <row r="563" spans="6:6" ht="18" customHeight="1">
      <c r="F563" s="36"/>
    </row>
    <row r="564" spans="6:6" ht="18" customHeight="1">
      <c r="F564" s="36"/>
    </row>
    <row r="565" spans="6:6" ht="18" customHeight="1">
      <c r="F565" s="36"/>
    </row>
    <row r="566" spans="6:6" ht="18" customHeight="1">
      <c r="F566" s="36"/>
    </row>
    <row r="567" spans="6:6" ht="18" customHeight="1">
      <c r="F567" s="36"/>
    </row>
    <row r="568" spans="6:6" ht="18" customHeight="1">
      <c r="F568" s="36"/>
    </row>
    <row r="569" spans="6:6" ht="18" customHeight="1">
      <c r="F569" s="36"/>
    </row>
    <row r="570" spans="6:6" ht="18" customHeight="1">
      <c r="F570" s="36"/>
    </row>
    <row r="571" spans="6:6" ht="18" customHeight="1">
      <c r="F571" s="36"/>
    </row>
    <row r="572" spans="6:6" ht="18" customHeight="1">
      <c r="F572" s="36"/>
    </row>
    <row r="573" spans="6:6" ht="18" customHeight="1">
      <c r="F573" s="36"/>
    </row>
    <row r="574" spans="6:6" ht="18" customHeight="1">
      <c r="F574" s="36"/>
    </row>
    <row r="575" spans="6:6" ht="18" customHeight="1">
      <c r="F575" s="36"/>
    </row>
    <row r="576" spans="6:6" ht="18" customHeight="1">
      <c r="F576" s="36"/>
    </row>
    <row r="577" spans="6:6" ht="18" customHeight="1">
      <c r="F577" s="36"/>
    </row>
    <row r="578" spans="6:6" ht="18" customHeight="1">
      <c r="F578" s="36"/>
    </row>
    <row r="579" spans="6:6" ht="18" customHeight="1">
      <c r="F579" s="36"/>
    </row>
    <row r="580" spans="6:6" ht="18" customHeight="1">
      <c r="F580" s="36"/>
    </row>
    <row r="581" spans="6:6" ht="18" customHeight="1">
      <c r="F581" s="36"/>
    </row>
    <row r="582" spans="6:6" ht="18" customHeight="1">
      <c r="F582" s="36"/>
    </row>
    <row r="583" spans="6:6" ht="18" customHeight="1">
      <c r="F583" s="36"/>
    </row>
    <row r="584" spans="6:6" ht="18" customHeight="1">
      <c r="F584" s="36"/>
    </row>
    <row r="585" spans="6:6" ht="18" customHeight="1">
      <c r="F585" s="36"/>
    </row>
    <row r="586" spans="6:6" ht="18" customHeight="1">
      <c r="F586" s="36"/>
    </row>
    <row r="587" spans="6:6" ht="18" customHeight="1">
      <c r="F587" s="36"/>
    </row>
    <row r="588" spans="6:6" ht="18" customHeight="1">
      <c r="F588" s="36"/>
    </row>
    <row r="589" spans="6:6" ht="18" customHeight="1">
      <c r="F589" s="36"/>
    </row>
    <row r="590" spans="6:6" ht="18" customHeight="1">
      <c r="F590" s="36"/>
    </row>
    <row r="591" spans="6:6" ht="18" customHeight="1">
      <c r="F591" s="36"/>
    </row>
    <row r="592" spans="6:6" ht="18" customHeight="1">
      <c r="F592" s="36"/>
    </row>
    <row r="593" spans="6:6" ht="18" customHeight="1">
      <c r="F593" s="36"/>
    </row>
    <row r="594" spans="6:6" ht="18" customHeight="1">
      <c r="F594" s="36"/>
    </row>
    <row r="595" spans="6:6" ht="18" customHeight="1">
      <c r="F595" s="36"/>
    </row>
    <row r="596" spans="6:6" ht="18" customHeight="1">
      <c r="F596" s="36"/>
    </row>
    <row r="597" spans="6:6" ht="18" customHeight="1">
      <c r="F597" s="36"/>
    </row>
    <row r="598" spans="6:6" ht="18" customHeight="1">
      <c r="F598" s="36"/>
    </row>
    <row r="599" spans="6:6" ht="18" customHeight="1">
      <c r="F599" s="36"/>
    </row>
    <row r="600" spans="6:6" ht="18" customHeight="1">
      <c r="F600" s="36"/>
    </row>
    <row r="601" spans="6:6" ht="18" customHeight="1">
      <c r="F601" s="36"/>
    </row>
    <row r="602" spans="6:6" ht="18" customHeight="1">
      <c r="F602" s="36"/>
    </row>
    <row r="603" spans="6:6" ht="18" customHeight="1">
      <c r="F603" s="36"/>
    </row>
    <row r="604" spans="6:6" ht="18" customHeight="1">
      <c r="F604" s="36"/>
    </row>
    <row r="605" spans="6:6" ht="18" customHeight="1">
      <c r="F605" s="36"/>
    </row>
    <row r="606" spans="6:6" ht="18" customHeight="1">
      <c r="F606" s="36"/>
    </row>
    <row r="607" spans="6:6" ht="18" customHeight="1">
      <c r="F607" s="36"/>
    </row>
    <row r="608" spans="6:6" ht="18" customHeight="1">
      <c r="F608" s="36"/>
    </row>
    <row r="609" spans="6:6" ht="18" customHeight="1">
      <c r="F609" s="36"/>
    </row>
    <row r="610" spans="6:6" ht="18" customHeight="1">
      <c r="F610" s="36"/>
    </row>
    <row r="611" spans="6:6" ht="18" customHeight="1">
      <c r="F611" s="36"/>
    </row>
    <row r="612" spans="6:6" ht="18" customHeight="1">
      <c r="F612" s="36"/>
    </row>
    <row r="613" spans="6:6" ht="18" customHeight="1">
      <c r="F613" s="36"/>
    </row>
    <row r="614" spans="6:6" ht="18" customHeight="1">
      <c r="F614" s="36"/>
    </row>
    <row r="615" spans="6:6" ht="18" customHeight="1">
      <c r="F615" s="36"/>
    </row>
    <row r="616" spans="6:6" ht="18" customHeight="1">
      <c r="F616" s="36"/>
    </row>
    <row r="617" spans="6:6" ht="18" customHeight="1">
      <c r="F617" s="36"/>
    </row>
    <row r="618" spans="6:6" ht="18" customHeight="1">
      <c r="F618" s="36"/>
    </row>
    <row r="619" spans="6:6" ht="18" customHeight="1">
      <c r="F619" s="36"/>
    </row>
    <row r="620" spans="6:6" ht="18" customHeight="1">
      <c r="F620" s="36"/>
    </row>
    <row r="621" spans="6:6" ht="18" customHeight="1">
      <c r="F621" s="36"/>
    </row>
    <row r="622" spans="6:6" ht="18" customHeight="1">
      <c r="F622" s="36"/>
    </row>
    <row r="623" spans="6:6" ht="18" customHeight="1">
      <c r="F623" s="36"/>
    </row>
    <row r="624" spans="6:6" ht="18" customHeight="1">
      <c r="F624" s="36"/>
    </row>
    <row r="625" spans="6:6" ht="18" customHeight="1">
      <c r="F625" s="36"/>
    </row>
    <row r="626" spans="6:6" ht="18" customHeight="1">
      <c r="F626" s="36"/>
    </row>
    <row r="627" spans="6:6" ht="18" customHeight="1">
      <c r="F627" s="36"/>
    </row>
    <row r="628" spans="6:6" ht="18" customHeight="1">
      <c r="F628" s="36"/>
    </row>
    <row r="629" spans="6:6" ht="18" customHeight="1">
      <c r="F629" s="36"/>
    </row>
    <row r="630" spans="6:6" ht="18" customHeight="1">
      <c r="F630" s="36"/>
    </row>
    <row r="631" spans="6:6" ht="18" customHeight="1">
      <c r="F631" s="36"/>
    </row>
    <row r="632" spans="6:6" ht="18" customHeight="1">
      <c r="F632" s="36"/>
    </row>
    <row r="633" spans="6:6" ht="18" customHeight="1">
      <c r="F633" s="36"/>
    </row>
    <row r="634" spans="6:6" ht="18" customHeight="1">
      <c r="F634" s="36"/>
    </row>
    <row r="635" spans="6:6" ht="18" customHeight="1">
      <c r="F635" s="36"/>
    </row>
    <row r="636" spans="6:6" ht="18" customHeight="1">
      <c r="F636" s="36"/>
    </row>
    <row r="637" spans="6:6" ht="18" customHeight="1">
      <c r="F637" s="36"/>
    </row>
    <row r="638" spans="6:6" ht="18" customHeight="1">
      <c r="F638" s="36"/>
    </row>
    <row r="639" spans="6:6" ht="18" customHeight="1">
      <c r="F639" s="36"/>
    </row>
    <row r="640" spans="6:6" ht="18" customHeight="1">
      <c r="F640" s="36"/>
    </row>
    <row r="641" spans="6:6" ht="18" customHeight="1">
      <c r="F641" s="36"/>
    </row>
    <row r="642" spans="6:6" ht="18" customHeight="1">
      <c r="F642" s="36"/>
    </row>
    <row r="643" spans="6:6" ht="18" customHeight="1">
      <c r="F643" s="36"/>
    </row>
    <row r="644" spans="6:6" ht="18" customHeight="1">
      <c r="F644" s="36"/>
    </row>
    <row r="645" spans="6:6" ht="18" customHeight="1">
      <c r="F645" s="36"/>
    </row>
    <row r="646" spans="6:6" ht="18" customHeight="1">
      <c r="F646" s="36"/>
    </row>
    <row r="647" spans="6:6" ht="18" customHeight="1">
      <c r="F647" s="36"/>
    </row>
    <row r="648" spans="6:6" ht="18" customHeight="1">
      <c r="F648" s="36"/>
    </row>
    <row r="649" spans="6:6" ht="18" customHeight="1">
      <c r="F649" s="36"/>
    </row>
    <row r="650" spans="6:6" ht="18" customHeight="1">
      <c r="F650" s="36"/>
    </row>
    <row r="651" spans="6:6" ht="18" customHeight="1">
      <c r="F651" s="36"/>
    </row>
    <row r="652" spans="6:6" ht="18" customHeight="1">
      <c r="F652" s="36"/>
    </row>
    <row r="653" spans="6:6" ht="18" customHeight="1">
      <c r="F653" s="36"/>
    </row>
    <row r="654" spans="6:6" ht="18" customHeight="1">
      <c r="F654" s="36"/>
    </row>
    <row r="655" spans="6:6" ht="18" customHeight="1">
      <c r="F655" s="36"/>
    </row>
    <row r="656" spans="6:6" ht="18" customHeight="1">
      <c r="F656" s="36"/>
    </row>
    <row r="657" spans="6:6" ht="18" customHeight="1">
      <c r="F657" s="36"/>
    </row>
    <row r="658" spans="6:6" ht="18" customHeight="1">
      <c r="F658" s="36"/>
    </row>
    <row r="659" spans="6:6" ht="18" customHeight="1">
      <c r="F659" s="36"/>
    </row>
    <row r="660" spans="6:6" ht="18" customHeight="1">
      <c r="F660" s="36"/>
    </row>
    <row r="661" spans="6:6" ht="18" customHeight="1">
      <c r="F661" s="36"/>
    </row>
    <row r="662" spans="6:6" ht="18" customHeight="1">
      <c r="F662" s="36"/>
    </row>
    <row r="663" spans="6:6" ht="18" customHeight="1">
      <c r="F663" s="36"/>
    </row>
    <row r="664" spans="6:6" ht="18" customHeight="1">
      <c r="F664" s="36"/>
    </row>
    <row r="665" spans="6:6" ht="18" customHeight="1">
      <c r="F665" s="36"/>
    </row>
    <row r="666" spans="6:6" ht="18" customHeight="1">
      <c r="F666" s="36"/>
    </row>
    <row r="667" spans="6:6" ht="18" customHeight="1">
      <c r="F667" s="36"/>
    </row>
    <row r="668" spans="6:6" ht="18" customHeight="1">
      <c r="F668" s="36"/>
    </row>
    <row r="669" spans="6:6" ht="18" customHeight="1">
      <c r="F669" s="36"/>
    </row>
    <row r="670" spans="6:6" ht="18" customHeight="1">
      <c r="F670" s="36"/>
    </row>
    <row r="671" spans="6:6" ht="18" customHeight="1">
      <c r="F671" s="36"/>
    </row>
    <row r="672" spans="6:6" ht="18" customHeight="1">
      <c r="F672" s="36"/>
    </row>
    <row r="673" spans="6:6" ht="18" customHeight="1">
      <c r="F673" s="36"/>
    </row>
    <row r="674" spans="6:6" ht="18" customHeight="1">
      <c r="F674" s="36"/>
    </row>
    <row r="675" spans="6:6" ht="18" customHeight="1">
      <c r="F675" s="36"/>
    </row>
    <row r="676" spans="6:6" ht="18" customHeight="1">
      <c r="F676" s="36"/>
    </row>
    <row r="677" spans="6:6" ht="18" customHeight="1">
      <c r="F677" s="36"/>
    </row>
    <row r="678" spans="6:6" ht="18" customHeight="1">
      <c r="F678" s="36"/>
    </row>
    <row r="679" spans="6:6" ht="18" customHeight="1">
      <c r="F679" s="36"/>
    </row>
    <row r="680" spans="6:6" ht="18" customHeight="1">
      <c r="F680" s="36"/>
    </row>
    <row r="681" spans="6:6" ht="18" customHeight="1">
      <c r="F681" s="36"/>
    </row>
    <row r="682" spans="6:6" ht="18" customHeight="1">
      <c r="F682" s="36"/>
    </row>
    <row r="683" spans="6:6" ht="18" customHeight="1">
      <c r="F683" s="36"/>
    </row>
    <row r="684" spans="6:6" ht="18" customHeight="1">
      <c r="F684" s="36"/>
    </row>
    <row r="685" spans="6:6" ht="18" customHeight="1">
      <c r="F685" s="36"/>
    </row>
    <row r="686" spans="6:6" ht="18" customHeight="1">
      <c r="F686" s="36"/>
    </row>
    <row r="687" spans="6:6" ht="18" customHeight="1">
      <c r="F687" s="36"/>
    </row>
    <row r="688" spans="6:6" ht="18" customHeight="1">
      <c r="F688" s="36"/>
    </row>
    <row r="689" spans="6:6" ht="18" customHeight="1">
      <c r="F689" s="36"/>
    </row>
    <row r="690" spans="6:6" ht="18" customHeight="1">
      <c r="F690" s="36"/>
    </row>
    <row r="691" spans="6:6" ht="18" customHeight="1">
      <c r="F691" s="36"/>
    </row>
    <row r="692" spans="6:6" ht="18" customHeight="1">
      <c r="F692" s="36"/>
    </row>
    <row r="693" spans="6:6" ht="18" customHeight="1">
      <c r="F693" s="36"/>
    </row>
    <row r="694" spans="6:6" ht="18" customHeight="1">
      <c r="F694" s="36"/>
    </row>
    <row r="695" spans="6:6" ht="18" customHeight="1">
      <c r="F695" s="36"/>
    </row>
    <row r="696" spans="6:6" ht="18" customHeight="1">
      <c r="F696" s="36"/>
    </row>
    <row r="697" spans="6:6" ht="18" customHeight="1">
      <c r="F697" s="36"/>
    </row>
    <row r="698" spans="6:6" ht="18" customHeight="1">
      <c r="F698" s="36"/>
    </row>
    <row r="699" spans="6:6" ht="18" customHeight="1">
      <c r="F699" s="36"/>
    </row>
    <row r="700" spans="6:6" ht="18" customHeight="1">
      <c r="F700" s="36"/>
    </row>
    <row r="701" spans="6:6" ht="18" customHeight="1">
      <c r="F701" s="36"/>
    </row>
    <row r="702" spans="6:6" ht="18" customHeight="1">
      <c r="F702" s="36"/>
    </row>
    <row r="703" spans="6:6" ht="18" customHeight="1">
      <c r="F703" s="36"/>
    </row>
    <row r="704" spans="6:6" ht="18" customHeight="1">
      <c r="F704" s="36"/>
    </row>
    <row r="705" spans="6:6" ht="18" customHeight="1">
      <c r="F705" s="36"/>
    </row>
    <row r="706" spans="6:6" ht="18" customHeight="1">
      <c r="F706" s="36"/>
    </row>
    <row r="707" spans="6:6" ht="18" customHeight="1">
      <c r="F707" s="36"/>
    </row>
    <row r="708" spans="6:6" ht="18" customHeight="1">
      <c r="F708" s="36"/>
    </row>
    <row r="709" spans="6:6" ht="18" customHeight="1">
      <c r="F709" s="36"/>
    </row>
    <row r="710" spans="6:6" ht="18" customHeight="1">
      <c r="F710" s="36"/>
    </row>
    <row r="711" spans="6:6" ht="18" customHeight="1">
      <c r="F711" s="36"/>
    </row>
    <row r="712" spans="6:6" ht="18" customHeight="1">
      <c r="F712" s="36"/>
    </row>
    <row r="713" spans="6:6" ht="18" customHeight="1">
      <c r="F713" s="36"/>
    </row>
    <row r="714" spans="6:6" ht="18" customHeight="1">
      <c r="F714" s="36"/>
    </row>
    <row r="715" spans="6:6" ht="18" customHeight="1">
      <c r="F715" s="36"/>
    </row>
    <row r="716" spans="6:6" ht="18" customHeight="1">
      <c r="F716" s="36"/>
    </row>
    <row r="717" spans="6:6" ht="18" customHeight="1">
      <c r="F717" s="36"/>
    </row>
    <row r="718" spans="6:6" ht="18" customHeight="1">
      <c r="F718" s="36"/>
    </row>
    <row r="719" spans="6:6" ht="18" customHeight="1">
      <c r="F719" s="36"/>
    </row>
    <row r="720" spans="6:6" ht="18" customHeight="1">
      <c r="F720" s="36"/>
    </row>
    <row r="721" spans="6:6" ht="18" customHeight="1">
      <c r="F721" s="36"/>
    </row>
    <row r="722" spans="6:6" ht="18" customHeight="1">
      <c r="F722" s="36"/>
    </row>
    <row r="723" spans="6:6" ht="18" customHeight="1">
      <c r="F723" s="36"/>
    </row>
    <row r="724" spans="6:6" ht="18" customHeight="1">
      <c r="F724" s="36"/>
    </row>
    <row r="725" spans="6:6" ht="18" customHeight="1">
      <c r="F725" s="36"/>
    </row>
    <row r="726" spans="6:6" ht="18" customHeight="1">
      <c r="F726" s="36"/>
    </row>
    <row r="727" spans="6:6" ht="18" customHeight="1">
      <c r="F727" s="36"/>
    </row>
    <row r="728" spans="6:6" ht="18" customHeight="1">
      <c r="F728" s="36"/>
    </row>
    <row r="729" spans="6:6" ht="18" customHeight="1">
      <c r="F729" s="36"/>
    </row>
    <row r="730" spans="6:6" ht="18" customHeight="1">
      <c r="F730" s="36"/>
    </row>
    <row r="731" spans="6:6" ht="18" customHeight="1">
      <c r="F731" s="36"/>
    </row>
    <row r="732" spans="6:6" ht="18" customHeight="1">
      <c r="F732" s="36"/>
    </row>
    <row r="733" spans="6:6" ht="18" customHeight="1">
      <c r="F733" s="36"/>
    </row>
    <row r="734" spans="6:6" ht="18" customHeight="1">
      <c r="F734" s="36"/>
    </row>
    <row r="735" spans="6:6" ht="18" customHeight="1">
      <c r="F735" s="36"/>
    </row>
    <row r="736" spans="6:6" ht="18" customHeight="1">
      <c r="F736" s="36"/>
    </row>
    <row r="737" spans="6:6" ht="18" customHeight="1">
      <c r="F737" s="36"/>
    </row>
    <row r="738" spans="6:6" ht="18" customHeight="1">
      <c r="F738" s="36"/>
    </row>
    <row r="739" spans="6:6" ht="18" customHeight="1">
      <c r="F739" s="36"/>
    </row>
    <row r="740" spans="6:6" ht="18" customHeight="1">
      <c r="F740" s="36"/>
    </row>
    <row r="741" spans="6:6" ht="18" customHeight="1">
      <c r="F741" s="36"/>
    </row>
    <row r="742" spans="6:6" ht="18" customHeight="1">
      <c r="F742" s="36"/>
    </row>
    <row r="743" spans="6:6" ht="18" customHeight="1">
      <c r="F743" s="36"/>
    </row>
    <row r="744" spans="6:6" ht="18" customHeight="1">
      <c r="F744" s="36"/>
    </row>
    <row r="745" spans="6:6" ht="18" customHeight="1">
      <c r="F745" s="36"/>
    </row>
    <row r="746" spans="6:6" ht="18" customHeight="1">
      <c r="F746" s="36"/>
    </row>
    <row r="747" spans="6:6" ht="18" customHeight="1">
      <c r="F747" s="36"/>
    </row>
    <row r="748" spans="6:6" ht="18" customHeight="1">
      <c r="F748" s="36"/>
    </row>
    <row r="749" spans="6:6" ht="18" customHeight="1">
      <c r="F749" s="36"/>
    </row>
    <row r="750" spans="6:6" ht="18" customHeight="1">
      <c r="F750" s="36"/>
    </row>
    <row r="751" spans="6:6" ht="18" customHeight="1">
      <c r="F751" s="36"/>
    </row>
    <row r="752" spans="6:6" ht="18" customHeight="1">
      <c r="F752" s="36"/>
    </row>
    <row r="753" spans="6:6" ht="18" customHeight="1">
      <c r="F753" s="36"/>
    </row>
    <row r="754" spans="6:6" ht="18" customHeight="1">
      <c r="F754" s="36"/>
    </row>
    <row r="755" spans="6:6" ht="18" customHeight="1">
      <c r="F755" s="36"/>
    </row>
    <row r="756" spans="6:6" ht="18" customHeight="1">
      <c r="F756" s="36"/>
    </row>
    <row r="757" spans="6:6" ht="18" customHeight="1">
      <c r="F757" s="36"/>
    </row>
    <row r="758" spans="6:6" ht="18" customHeight="1">
      <c r="F758" s="36"/>
    </row>
    <row r="759" spans="6:6" ht="18" customHeight="1">
      <c r="F759" s="36"/>
    </row>
    <row r="760" spans="6:6" ht="18" customHeight="1">
      <c r="F760" s="36"/>
    </row>
    <row r="761" spans="6:6" ht="18" customHeight="1">
      <c r="F761" s="36"/>
    </row>
    <row r="762" spans="6:6" ht="18" customHeight="1">
      <c r="F762" s="36"/>
    </row>
    <row r="763" spans="6:6" ht="18" customHeight="1">
      <c r="F763" s="36"/>
    </row>
    <row r="764" spans="6:6" ht="18" customHeight="1">
      <c r="F764" s="36"/>
    </row>
    <row r="765" spans="6:6" ht="18" customHeight="1">
      <c r="F765" s="36"/>
    </row>
    <row r="766" spans="6:6" ht="18" customHeight="1">
      <c r="F766" s="36"/>
    </row>
    <row r="767" spans="6:6" ht="18" customHeight="1">
      <c r="F767" s="36"/>
    </row>
    <row r="768" spans="6:6" ht="18" customHeight="1">
      <c r="F768" s="36"/>
    </row>
    <row r="769" spans="6:6" ht="18" customHeight="1">
      <c r="F769" s="36"/>
    </row>
    <row r="770" spans="6:6" ht="18" customHeight="1">
      <c r="F770" s="36"/>
    </row>
    <row r="771" spans="6:6" ht="18" customHeight="1">
      <c r="F771" s="36"/>
    </row>
    <row r="772" spans="6:6" ht="18" customHeight="1">
      <c r="F772" s="36"/>
    </row>
    <row r="773" spans="6:6" ht="18" customHeight="1">
      <c r="F773" s="36"/>
    </row>
    <row r="774" spans="6:6" ht="18" customHeight="1">
      <c r="F774" s="36"/>
    </row>
    <row r="775" spans="6:6" ht="18" customHeight="1">
      <c r="F775" s="36"/>
    </row>
    <row r="776" spans="6:6" ht="18" customHeight="1">
      <c r="F776" s="36"/>
    </row>
    <row r="777" spans="6:6" ht="18" customHeight="1">
      <c r="F777" s="36"/>
    </row>
    <row r="778" spans="6:6" ht="18" customHeight="1">
      <c r="F778" s="36"/>
    </row>
    <row r="779" spans="6:6" ht="18" customHeight="1">
      <c r="F779" s="36"/>
    </row>
    <row r="780" spans="6:6" ht="18" customHeight="1">
      <c r="F780" s="36"/>
    </row>
    <row r="781" spans="6:6" ht="18" customHeight="1">
      <c r="F781" s="36"/>
    </row>
    <row r="782" spans="6:6" ht="18" customHeight="1">
      <c r="F782" s="36"/>
    </row>
    <row r="783" spans="6:6" ht="18" customHeight="1">
      <c r="F783" s="36"/>
    </row>
    <row r="784" spans="6:6" ht="18" customHeight="1">
      <c r="F784" s="36"/>
    </row>
    <row r="785" spans="6:6" ht="18" customHeight="1">
      <c r="F785" s="36"/>
    </row>
    <row r="786" spans="6:6" ht="18" customHeight="1">
      <c r="F786" s="36"/>
    </row>
    <row r="787" spans="6:6" ht="18" customHeight="1">
      <c r="F787" s="36"/>
    </row>
    <row r="788" spans="6:6" ht="18" customHeight="1">
      <c r="F788" s="36"/>
    </row>
    <row r="789" spans="6:6" ht="18" customHeight="1">
      <c r="F789" s="36"/>
    </row>
    <row r="790" spans="6:6" ht="18" customHeight="1">
      <c r="F790" s="36"/>
    </row>
    <row r="791" spans="6:6" ht="18" customHeight="1">
      <c r="F791" s="36"/>
    </row>
    <row r="792" spans="6:6" ht="18" customHeight="1">
      <c r="F792" s="36"/>
    </row>
    <row r="793" spans="6:6" ht="18" customHeight="1">
      <c r="F793" s="36"/>
    </row>
    <row r="794" spans="6:6" ht="18" customHeight="1">
      <c r="F794" s="36"/>
    </row>
    <row r="795" spans="6:6" ht="18" customHeight="1">
      <c r="F795" s="36"/>
    </row>
    <row r="796" spans="6:6" ht="18" customHeight="1">
      <c r="F796" s="36"/>
    </row>
    <row r="797" spans="6:6" ht="18" customHeight="1">
      <c r="F797" s="36"/>
    </row>
    <row r="798" spans="6:6" ht="18" customHeight="1">
      <c r="F798" s="36"/>
    </row>
    <row r="799" spans="6:6" ht="18" customHeight="1">
      <c r="F799" s="36"/>
    </row>
    <row r="800" spans="6:6" ht="18" customHeight="1">
      <c r="F800" s="36"/>
    </row>
    <row r="801" spans="6:6" ht="18" customHeight="1">
      <c r="F801" s="36"/>
    </row>
    <row r="802" spans="6:6" ht="18" customHeight="1">
      <c r="F802" s="36"/>
    </row>
    <row r="803" spans="6:6" ht="18" customHeight="1">
      <c r="F803" s="36"/>
    </row>
    <row r="804" spans="6:6" ht="18" customHeight="1">
      <c r="F804" s="36"/>
    </row>
    <row r="805" spans="6:6" ht="18" customHeight="1">
      <c r="F805" s="36"/>
    </row>
    <row r="806" spans="6:6" ht="18" customHeight="1">
      <c r="F806" s="36"/>
    </row>
    <row r="807" spans="6:6" ht="18" customHeight="1">
      <c r="F807" s="36"/>
    </row>
    <row r="808" spans="6:6" ht="18" customHeight="1">
      <c r="F808" s="36"/>
    </row>
    <row r="809" spans="6:6" ht="18" customHeight="1">
      <c r="F809" s="36"/>
    </row>
    <row r="810" spans="6:6" ht="18" customHeight="1">
      <c r="F810" s="36"/>
    </row>
    <row r="811" spans="6:6" ht="18" customHeight="1">
      <c r="F811" s="36"/>
    </row>
    <row r="812" spans="6:6" ht="18" customHeight="1">
      <c r="F812" s="36"/>
    </row>
    <row r="813" spans="6:6" ht="18" customHeight="1">
      <c r="F813" s="36"/>
    </row>
    <row r="814" spans="6:6" ht="18" customHeight="1">
      <c r="F814" s="36"/>
    </row>
    <row r="815" spans="6:6" ht="18" customHeight="1">
      <c r="F815" s="36"/>
    </row>
    <row r="816" spans="6:6" ht="18" customHeight="1">
      <c r="F816" s="36"/>
    </row>
    <row r="817" spans="6:6" ht="18" customHeight="1">
      <c r="F817" s="36"/>
    </row>
    <row r="818" spans="6:6" ht="18" customHeight="1">
      <c r="F818" s="36"/>
    </row>
    <row r="819" spans="6:6" ht="18" customHeight="1">
      <c r="F819" s="36"/>
    </row>
    <row r="820" spans="6:6" ht="18" customHeight="1">
      <c r="F820" s="36"/>
    </row>
    <row r="821" spans="6:6" ht="18" customHeight="1">
      <c r="F821" s="36"/>
    </row>
    <row r="822" spans="6:6" ht="18" customHeight="1">
      <c r="F822" s="36"/>
    </row>
    <row r="823" spans="6:6" ht="18" customHeight="1">
      <c r="F823" s="36"/>
    </row>
    <row r="824" spans="6:6" ht="18" customHeight="1">
      <c r="F824" s="36"/>
    </row>
    <row r="825" spans="6:6" ht="18" customHeight="1">
      <c r="F825" s="36"/>
    </row>
    <row r="826" spans="6:6" ht="18" customHeight="1">
      <c r="F826" s="36"/>
    </row>
    <row r="827" spans="6:6" ht="18" customHeight="1">
      <c r="F827" s="36"/>
    </row>
    <row r="828" spans="6:6" ht="18" customHeight="1">
      <c r="F828" s="36"/>
    </row>
    <row r="829" spans="6:6" ht="18" customHeight="1">
      <c r="F829" s="36"/>
    </row>
    <row r="830" spans="6:6" ht="18" customHeight="1">
      <c r="F830" s="36"/>
    </row>
    <row r="831" spans="6:6" ht="18" customHeight="1">
      <c r="F831" s="36"/>
    </row>
    <row r="832" spans="6:6" ht="18" customHeight="1">
      <c r="F832" s="36"/>
    </row>
    <row r="833" spans="6:6" ht="18" customHeight="1">
      <c r="F833" s="36"/>
    </row>
    <row r="834" spans="6:6" ht="18" customHeight="1">
      <c r="F834" s="36"/>
    </row>
    <row r="835" spans="6:6" ht="18" customHeight="1">
      <c r="F835" s="36"/>
    </row>
    <row r="836" spans="6:6" ht="18" customHeight="1">
      <c r="F836" s="36"/>
    </row>
    <row r="837" spans="6:6" ht="18" customHeight="1">
      <c r="F837" s="36"/>
    </row>
    <row r="838" spans="6:6" ht="18" customHeight="1">
      <c r="F838" s="36"/>
    </row>
    <row r="839" spans="6:6" ht="18" customHeight="1">
      <c r="F839" s="36"/>
    </row>
    <row r="840" spans="6:6" ht="18" customHeight="1">
      <c r="F840" s="36"/>
    </row>
    <row r="841" spans="6:6" ht="18" customHeight="1">
      <c r="F841" s="36"/>
    </row>
    <row r="842" spans="6:6" ht="18" customHeight="1">
      <c r="F842" s="36"/>
    </row>
    <row r="843" spans="6:6" ht="18" customHeight="1">
      <c r="F843" s="36"/>
    </row>
    <row r="844" spans="6:6" ht="18" customHeight="1">
      <c r="F844" s="36"/>
    </row>
    <row r="845" spans="6:6" ht="18" customHeight="1">
      <c r="F845" s="36"/>
    </row>
    <row r="846" spans="6:6" ht="18" customHeight="1">
      <c r="F846" s="36"/>
    </row>
    <row r="847" spans="6:6" ht="18" customHeight="1">
      <c r="F847" s="36"/>
    </row>
    <row r="848" spans="6:6" ht="18" customHeight="1">
      <c r="F848" s="36"/>
    </row>
    <row r="849" spans="6:6" ht="18" customHeight="1">
      <c r="F849" s="36"/>
    </row>
    <row r="850" spans="6:6" ht="18" customHeight="1">
      <c r="F850" s="36"/>
    </row>
    <row r="851" spans="6:6" ht="18" customHeight="1">
      <c r="F851" s="36"/>
    </row>
    <row r="852" spans="6:6" ht="18" customHeight="1">
      <c r="F852" s="36"/>
    </row>
    <row r="853" spans="6:6" ht="18" customHeight="1">
      <c r="F853" s="36"/>
    </row>
    <row r="854" spans="6:6" ht="18" customHeight="1">
      <c r="F854" s="36"/>
    </row>
    <row r="855" spans="6:6" ht="18" customHeight="1">
      <c r="F855" s="36"/>
    </row>
    <row r="856" spans="6:6" ht="18" customHeight="1">
      <c r="F856" s="36"/>
    </row>
    <row r="857" spans="6:6" ht="18" customHeight="1">
      <c r="F857" s="36"/>
    </row>
    <row r="858" spans="6:6" ht="18" customHeight="1">
      <c r="F858" s="36"/>
    </row>
    <row r="859" spans="6:6" ht="18" customHeight="1">
      <c r="F859" s="36"/>
    </row>
    <row r="860" spans="6:6" ht="18" customHeight="1">
      <c r="F860" s="36"/>
    </row>
    <row r="861" spans="6:6" ht="18" customHeight="1">
      <c r="F861" s="36"/>
    </row>
    <row r="862" spans="6:6" ht="18" customHeight="1">
      <c r="F862" s="36"/>
    </row>
    <row r="863" spans="6:6" ht="18" customHeight="1">
      <c r="F863" s="36"/>
    </row>
    <row r="864" spans="6:6" ht="18" customHeight="1">
      <c r="F864" s="36"/>
    </row>
    <row r="865" spans="6:6" ht="18" customHeight="1">
      <c r="F865" s="36"/>
    </row>
    <row r="866" spans="6:6" ht="18" customHeight="1">
      <c r="F866" s="36"/>
    </row>
    <row r="867" spans="6:6" ht="18" customHeight="1">
      <c r="F867" s="36"/>
    </row>
    <row r="868" spans="6:6" ht="18" customHeight="1">
      <c r="F868" s="36"/>
    </row>
    <row r="869" spans="6:6" ht="18" customHeight="1">
      <c r="F869" s="36"/>
    </row>
    <row r="870" spans="6:6" ht="18" customHeight="1">
      <c r="F870" s="36"/>
    </row>
    <row r="871" spans="6:6" ht="18" customHeight="1">
      <c r="F871" s="36"/>
    </row>
    <row r="872" spans="6:6" ht="18" customHeight="1">
      <c r="F872" s="36"/>
    </row>
    <row r="873" spans="6:6" ht="18" customHeight="1">
      <c r="F873" s="36"/>
    </row>
    <row r="874" spans="6:6" ht="18" customHeight="1">
      <c r="F874" s="36"/>
    </row>
    <row r="875" spans="6:6" ht="18" customHeight="1">
      <c r="F875" s="36"/>
    </row>
    <row r="876" spans="6:6" ht="18" customHeight="1">
      <c r="F876" s="36"/>
    </row>
    <row r="877" spans="6:6" ht="18" customHeight="1">
      <c r="F877" s="36"/>
    </row>
    <row r="878" spans="6:6" ht="18" customHeight="1">
      <c r="F878" s="36"/>
    </row>
    <row r="879" spans="6:6" ht="18" customHeight="1">
      <c r="F879" s="36"/>
    </row>
    <row r="880" spans="6:6" ht="18" customHeight="1">
      <c r="F880" s="36"/>
    </row>
    <row r="881" spans="6:6" ht="18" customHeight="1">
      <c r="F881" s="36"/>
    </row>
    <row r="882" spans="6:6" ht="18" customHeight="1">
      <c r="F882" s="36"/>
    </row>
    <row r="883" spans="6:6" ht="18" customHeight="1">
      <c r="F883" s="36"/>
    </row>
    <row r="884" spans="6:6" ht="18" customHeight="1">
      <c r="F884" s="36"/>
    </row>
    <row r="885" spans="6:6" ht="18" customHeight="1">
      <c r="F885" s="36"/>
    </row>
    <row r="886" spans="6:6" ht="18" customHeight="1">
      <c r="F886" s="36"/>
    </row>
    <row r="887" spans="6:6" ht="18" customHeight="1">
      <c r="F887" s="36"/>
    </row>
    <row r="888" spans="6:6" ht="18" customHeight="1">
      <c r="F888" s="36"/>
    </row>
    <row r="889" spans="6:6" ht="18" customHeight="1">
      <c r="F889" s="36"/>
    </row>
    <row r="890" spans="6:6" ht="18" customHeight="1">
      <c r="F890" s="36"/>
    </row>
    <row r="891" spans="6:6" ht="18" customHeight="1">
      <c r="F891" s="36"/>
    </row>
    <row r="892" spans="6:6" ht="18" customHeight="1">
      <c r="F892" s="36"/>
    </row>
    <row r="893" spans="6:6" ht="18" customHeight="1">
      <c r="F893" s="36"/>
    </row>
    <row r="894" spans="6:6" ht="18" customHeight="1">
      <c r="F894" s="36"/>
    </row>
    <row r="895" spans="6:6" ht="18" customHeight="1">
      <c r="F895" s="36"/>
    </row>
    <row r="896" spans="6:6" ht="18" customHeight="1">
      <c r="F896" s="36"/>
    </row>
    <row r="897" spans="6:6" ht="18" customHeight="1">
      <c r="F897" s="36"/>
    </row>
    <row r="898" spans="6:6" ht="18" customHeight="1">
      <c r="F898" s="36"/>
    </row>
    <row r="899" spans="6:6" ht="18" customHeight="1">
      <c r="F899" s="36"/>
    </row>
    <row r="900" spans="6:6" ht="18" customHeight="1">
      <c r="F900" s="36"/>
    </row>
    <row r="901" spans="6:6" ht="18" customHeight="1">
      <c r="F901" s="36"/>
    </row>
    <row r="902" spans="6:6" ht="18" customHeight="1">
      <c r="F902" s="36"/>
    </row>
    <row r="903" spans="6:6" ht="18" customHeight="1">
      <c r="F903" s="36"/>
    </row>
    <row r="904" spans="6:6" ht="18" customHeight="1">
      <c r="F904" s="36"/>
    </row>
    <row r="905" spans="6:6" ht="18" customHeight="1">
      <c r="F905" s="36"/>
    </row>
    <row r="906" spans="6:6" ht="18" customHeight="1">
      <c r="F906" s="36"/>
    </row>
    <row r="907" spans="6:6" ht="18" customHeight="1">
      <c r="F907" s="36"/>
    </row>
    <row r="908" spans="6:6" ht="18" customHeight="1">
      <c r="F908" s="36"/>
    </row>
    <row r="909" spans="6:6" ht="18" customHeight="1">
      <c r="F909" s="36"/>
    </row>
    <row r="910" spans="6:6" ht="18" customHeight="1">
      <c r="F910" s="36"/>
    </row>
    <row r="911" spans="6:6" ht="18" customHeight="1">
      <c r="F911" s="36"/>
    </row>
    <row r="912" spans="6:6" ht="18" customHeight="1">
      <c r="F912" s="36"/>
    </row>
    <row r="913" spans="6:6" ht="18" customHeight="1">
      <c r="F913" s="36"/>
    </row>
    <row r="914" spans="6:6" ht="18" customHeight="1">
      <c r="F914" s="36"/>
    </row>
    <row r="915" spans="6:6" ht="18" customHeight="1">
      <c r="F915" s="36"/>
    </row>
    <row r="916" spans="6:6" ht="18" customHeight="1">
      <c r="F916" s="36"/>
    </row>
    <row r="917" spans="6:6" ht="18" customHeight="1">
      <c r="F917" s="36"/>
    </row>
    <row r="918" spans="6:6" ht="18" customHeight="1">
      <c r="F918" s="36"/>
    </row>
    <row r="919" spans="6:6" ht="18" customHeight="1">
      <c r="F919" s="36"/>
    </row>
    <row r="920" spans="6:6" ht="18" customHeight="1">
      <c r="F920" s="36"/>
    </row>
    <row r="921" spans="6:6" ht="18" customHeight="1">
      <c r="F921" s="36"/>
    </row>
    <row r="922" spans="6:6" ht="18" customHeight="1">
      <c r="F922" s="36"/>
    </row>
    <row r="923" spans="6:6" ht="18" customHeight="1">
      <c r="F923" s="36"/>
    </row>
    <row r="924" spans="6:6" ht="18" customHeight="1">
      <c r="F924" s="36"/>
    </row>
    <row r="925" spans="6:6" ht="18" customHeight="1">
      <c r="F925" s="36"/>
    </row>
    <row r="926" spans="6:6" ht="18" customHeight="1">
      <c r="F926" s="36"/>
    </row>
    <row r="927" spans="6:6" ht="18" customHeight="1">
      <c r="F927" s="36"/>
    </row>
    <row r="928" spans="6:6" ht="18" customHeight="1">
      <c r="F928" s="36"/>
    </row>
    <row r="929" spans="6:6" ht="18" customHeight="1">
      <c r="F929" s="36"/>
    </row>
    <row r="930" spans="6:6" ht="18" customHeight="1">
      <c r="F930" s="36"/>
    </row>
    <row r="931" spans="6:6" ht="18" customHeight="1">
      <c r="F931" s="36"/>
    </row>
    <row r="932" spans="6:6" ht="18" customHeight="1">
      <c r="F932" s="36"/>
    </row>
    <row r="933" spans="6:6" ht="18" customHeight="1">
      <c r="F933" s="36"/>
    </row>
    <row r="934" spans="6:6" ht="18" customHeight="1">
      <c r="F934" s="36"/>
    </row>
    <row r="935" spans="6:6" ht="18" customHeight="1">
      <c r="F935" s="36"/>
    </row>
    <row r="936" spans="6:6" ht="18" customHeight="1">
      <c r="F936" s="36"/>
    </row>
    <row r="937" spans="6:6" ht="18" customHeight="1">
      <c r="F937" s="36"/>
    </row>
    <row r="938" spans="6:6" ht="18" customHeight="1">
      <c r="F938" s="36"/>
    </row>
    <row r="939" spans="6:6" ht="18" customHeight="1">
      <c r="F939" s="36"/>
    </row>
    <row r="940" spans="6:6" ht="18" customHeight="1">
      <c r="F940" s="36"/>
    </row>
    <row r="941" spans="6:6" ht="18" customHeight="1">
      <c r="F941" s="36"/>
    </row>
    <row r="942" spans="6:6" ht="18" customHeight="1">
      <c r="F942" s="36"/>
    </row>
    <row r="943" spans="6:6" ht="18" customHeight="1">
      <c r="F943" s="36"/>
    </row>
    <row r="944" spans="6:6" ht="18" customHeight="1">
      <c r="F944" s="36"/>
    </row>
    <row r="945" spans="6:6" ht="18" customHeight="1">
      <c r="F945" s="36"/>
    </row>
    <row r="946" spans="6:6" ht="18" customHeight="1">
      <c r="F946" s="36"/>
    </row>
    <row r="947" spans="6:6" ht="18" customHeight="1">
      <c r="F947" s="36"/>
    </row>
    <row r="948" spans="6:6" ht="18" customHeight="1">
      <c r="F948" s="36"/>
    </row>
    <row r="949" spans="6:6" ht="18" customHeight="1">
      <c r="F949" s="36"/>
    </row>
    <row r="950" spans="6:6" ht="18" customHeight="1">
      <c r="F950" s="36"/>
    </row>
    <row r="951" spans="6:6" ht="18" customHeight="1">
      <c r="F951" s="36"/>
    </row>
    <row r="952" spans="6:6" ht="18" customHeight="1">
      <c r="F952" s="36"/>
    </row>
    <row r="953" spans="6:6" ht="18" customHeight="1">
      <c r="F953" s="36"/>
    </row>
    <row r="954" spans="6:6" ht="18" customHeight="1">
      <c r="F954" s="36"/>
    </row>
    <row r="955" spans="6:6" ht="18" customHeight="1">
      <c r="F955" s="36"/>
    </row>
    <row r="956" spans="6:6" ht="18" customHeight="1">
      <c r="F956" s="36"/>
    </row>
    <row r="957" spans="6:6" ht="18" customHeight="1">
      <c r="F957" s="36"/>
    </row>
    <row r="958" spans="6:6" ht="18" customHeight="1">
      <c r="F958" s="36"/>
    </row>
    <row r="959" spans="6:6" ht="18" customHeight="1">
      <c r="F959" s="36"/>
    </row>
    <row r="960" spans="6:6" ht="18" customHeight="1">
      <c r="F960" s="36"/>
    </row>
    <row r="961" spans="6:6" ht="18" customHeight="1">
      <c r="F961" s="36"/>
    </row>
    <row r="962" spans="6:6" ht="18" customHeight="1">
      <c r="F962" s="36"/>
    </row>
    <row r="963" spans="6:6" ht="18" customHeight="1">
      <c r="F963" s="36"/>
    </row>
    <row r="964" spans="6:6" ht="18" customHeight="1">
      <c r="F964" s="36"/>
    </row>
    <row r="965" spans="6:6" ht="18" customHeight="1">
      <c r="F965" s="36"/>
    </row>
    <row r="966" spans="6:6" ht="18" customHeight="1">
      <c r="F966" s="36"/>
    </row>
    <row r="967" spans="6:6" ht="18" customHeight="1">
      <c r="F967" s="36"/>
    </row>
    <row r="968" spans="6:6" ht="18" customHeight="1">
      <c r="F968" s="36"/>
    </row>
    <row r="969" spans="6:6" ht="18" customHeight="1">
      <c r="F969" s="36"/>
    </row>
    <row r="970" spans="6:6" ht="18" customHeight="1">
      <c r="F970" s="36"/>
    </row>
    <row r="971" spans="6:6" ht="18" customHeight="1">
      <c r="F971" s="36"/>
    </row>
    <row r="972" spans="6:6" ht="18" customHeight="1">
      <c r="F972" s="36"/>
    </row>
    <row r="973" spans="6:6" ht="18" customHeight="1">
      <c r="F973" s="36"/>
    </row>
    <row r="974" spans="6:6" ht="18" customHeight="1">
      <c r="F974" s="36"/>
    </row>
    <row r="975" spans="6:6" ht="18" customHeight="1">
      <c r="F975" s="36"/>
    </row>
    <row r="976" spans="6:6" ht="18" customHeight="1">
      <c r="F976" s="36"/>
    </row>
    <row r="977" spans="6:6" ht="18" customHeight="1">
      <c r="F977" s="36"/>
    </row>
    <row r="978" spans="6:6" ht="18" customHeight="1">
      <c r="F978" s="36"/>
    </row>
  </sheetData>
  <phoneticPr fontId="4" type="noConversion"/>
  <conditionalFormatting sqref="D1">
    <cfRule type="cellIs" dxfId="54" priority="7" operator="equal">
      <formula>0</formula>
    </cfRule>
  </conditionalFormatting>
  <conditionalFormatting sqref="F1:L1">
    <cfRule type="cellIs" dxfId="53" priority="1" operator="equal">
      <formula>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08"/>
  <sheetViews>
    <sheetView tabSelected="1" zoomScaleNormal="100" workbookViewId="0">
      <pane ySplit="1" topLeftCell="A2" activePane="bottomLeft" state="frozen"/>
      <selection activeCell="XEK27" sqref="XEK27:XEL27"/>
      <selection pane="bottomLeft" activeCell="E3" sqref="E3:E4"/>
    </sheetView>
  </sheetViews>
  <sheetFormatPr baseColWidth="10" defaultColWidth="9" defaultRowHeight="18" customHeight="1"/>
  <cols>
    <col min="1" max="1" width="10" style="36" bestFit="1" customWidth="1"/>
    <col min="2" max="2" width="8.625" style="10" bestFit="1" customWidth="1"/>
    <col min="3" max="3" width="26.5" style="7" customWidth="1"/>
    <col min="4" max="4" width="22.5" style="115" customWidth="1"/>
    <col min="5" max="5" width="20.875" style="36" customWidth="1"/>
    <col min="6" max="6" width="35" style="36" bestFit="1" customWidth="1"/>
    <col min="7" max="7" width="37" style="36" bestFit="1" customWidth="1"/>
    <col min="8" max="8" width="36.375" style="36" bestFit="1" customWidth="1"/>
    <col min="9" max="9" width="28.125" style="36" bestFit="1" customWidth="1"/>
    <col min="10" max="10" width="31.125" style="36" bestFit="1" customWidth="1"/>
    <col min="11" max="11" width="29.625" style="36" bestFit="1" customWidth="1"/>
    <col min="12" max="12" width="37.75" style="36" bestFit="1" customWidth="1"/>
    <col min="13" max="13" width="39.75" style="36" bestFit="1" customWidth="1"/>
    <col min="14" max="14" width="42.625" style="36" bestFit="1" customWidth="1"/>
    <col min="15" max="15" width="33.625" style="36" bestFit="1" customWidth="1"/>
    <col min="16" max="16" width="31.25" style="36" bestFit="1" customWidth="1"/>
    <col min="17" max="17" width="30.75" style="36" bestFit="1" customWidth="1"/>
    <col min="18" max="18" width="255.625" style="40" bestFit="1" customWidth="1"/>
    <col min="19" max="24" width="9" style="36" hidden="1" customWidth="1"/>
    <col min="25" max="16384" width="9" style="36"/>
  </cols>
  <sheetData>
    <row r="1" spans="1:18" s="8" customFormat="1" ht="18" customHeight="1">
      <c r="A1" s="87" t="s">
        <v>76</v>
      </c>
      <c r="B1" s="87" t="s">
        <v>77</v>
      </c>
      <c r="C1" s="87" t="s">
        <v>0</v>
      </c>
      <c r="D1" s="117" t="s">
        <v>288</v>
      </c>
      <c r="E1" s="8" t="s">
        <v>79</v>
      </c>
      <c r="F1" s="8" t="s">
        <v>80</v>
      </c>
      <c r="G1" s="8" t="s">
        <v>81</v>
      </c>
      <c r="H1" s="8" t="s">
        <v>82</v>
      </c>
      <c r="I1" s="8" t="s">
        <v>83</v>
      </c>
      <c r="J1" s="8" t="s">
        <v>84</v>
      </c>
      <c r="K1" s="49" t="s">
        <v>85</v>
      </c>
      <c r="L1" s="49" t="s">
        <v>86</v>
      </c>
      <c r="M1" s="8" t="s">
        <v>87</v>
      </c>
      <c r="N1" s="8" t="s">
        <v>88</v>
      </c>
      <c r="O1" s="8" t="s">
        <v>89</v>
      </c>
      <c r="P1" s="8" t="s">
        <v>90</v>
      </c>
      <c r="Q1" s="8" t="s">
        <v>91</v>
      </c>
      <c r="R1" s="87" t="s">
        <v>74</v>
      </c>
    </row>
    <row r="2" spans="1:18" ht="18" customHeight="1">
      <c r="A2" s="7"/>
      <c r="B2" s="28">
        <v>2018</v>
      </c>
      <c r="C2" s="25" t="s">
        <v>5</v>
      </c>
      <c r="D2" s="209"/>
      <c r="E2" s="30"/>
      <c r="G2" s="165"/>
      <c r="H2" s="165"/>
      <c r="I2" s="165"/>
      <c r="J2" s="165"/>
      <c r="K2" s="165"/>
      <c r="R2" s="21" t="s">
        <v>289</v>
      </c>
    </row>
    <row r="3" spans="1:18" ht="18" customHeight="1">
      <c r="A3" s="7"/>
      <c r="B3" s="28">
        <v>2019</v>
      </c>
      <c r="C3" s="25" t="s">
        <v>5</v>
      </c>
      <c r="D3" s="279">
        <v>953766.66</v>
      </c>
      <c r="E3" s="280">
        <v>1357</v>
      </c>
      <c r="G3" s="165"/>
      <c r="H3" s="165"/>
      <c r="I3" s="165"/>
      <c r="J3" s="165"/>
      <c r="K3" s="165"/>
      <c r="R3" s="21" t="s">
        <v>290</v>
      </c>
    </row>
    <row r="4" spans="1:18" ht="18" customHeight="1">
      <c r="A4" s="7"/>
      <c r="B4" s="28">
        <v>2020</v>
      </c>
      <c r="C4" s="25" t="s">
        <v>5</v>
      </c>
      <c r="D4" s="209">
        <v>936569.48</v>
      </c>
      <c r="E4" s="30">
        <v>1182</v>
      </c>
      <c r="G4" s="165"/>
      <c r="H4" s="165"/>
      <c r="I4" s="165"/>
      <c r="J4" s="165"/>
      <c r="K4" s="165"/>
      <c r="R4" s="21" t="s">
        <v>291</v>
      </c>
    </row>
    <row r="5" spans="1:18" ht="18" customHeight="1">
      <c r="A5" s="190"/>
      <c r="B5" s="276">
        <v>2021</v>
      </c>
      <c r="C5" s="25" t="s">
        <v>5</v>
      </c>
      <c r="D5" s="283">
        <v>1064894.4099999999</v>
      </c>
      <c r="E5" s="195">
        <v>1402</v>
      </c>
      <c r="F5" s="191"/>
      <c r="G5" s="278"/>
      <c r="H5" s="278"/>
      <c r="I5" s="278"/>
      <c r="J5" s="278"/>
      <c r="K5" s="278"/>
      <c r="L5" s="191"/>
      <c r="M5" s="191"/>
      <c r="N5" s="191"/>
      <c r="O5" s="191"/>
      <c r="P5" s="191"/>
      <c r="Q5" s="191"/>
      <c r="R5" s="220"/>
    </row>
    <row r="6" spans="1:18" ht="18" customHeight="1">
      <c r="A6" s="190"/>
      <c r="B6" s="276">
        <v>2022</v>
      </c>
      <c r="C6" s="25" t="s">
        <v>5</v>
      </c>
      <c r="D6" s="277"/>
      <c r="E6" s="195"/>
      <c r="F6" s="191"/>
      <c r="G6" s="278"/>
      <c r="H6" s="278"/>
      <c r="I6" s="278"/>
      <c r="J6" s="278"/>
      <c r="K6" s="278"/>
      <c r="L6" s="191"/>
      <c r="M6" s="191"/>
      <c r="N6" s="191"/>
      <c r="O6" s="191"/>
      <c r="P6" s="191"/>
      <c r="Q6" s="191"/>
      <c r="R6" s="220"/>
    </row>
    <row r="7" spans="1:18" ht="18" customHeight="1">
      <c r="A7" s="7"/>
      <c r="B7" s="28">
        <v>2018</v>
      </c>
      <c r="C7" s="208" t="s">
        <v>8</v>
      </c>
      <c r="D7" s="210">
        <f>TotalRevenue[[#This Row],[Total Revenue (Millions US$)]]*640.29</f>
        <v>981564.57</v>
      </c>
      <c r="E7" s="30">
        <v>1533</v>
      </c>
      <c r="G7" s="165"/>
      <c r="H7" s="165"/>
      <c r="I7" s="165"/>
      <c r="J7" s="165"/>
      <c r="K7" s="165"/>
      <c r="R7" s="211" t="s">
        <v>292</v>
      </c>
    </row>
    <row r="8" spans="1:18" ht="18" customHeight="1">
      <c r="A8" s="7"/>
      <c r="B8" s="28">
        <v>2019</v>
      </c>
      <c r="C8" s="208" t="s">
        <v>8</v>
      </c>
      <c r="D8" s="210">
        <f>TotalRevenue[[#This Row],[Total Revenue (Millions US$)]]*702.63</f>
        <v>1185336.81</v>
      </c>
      <c r="E8" s="30">
        <v>1687</v>
      </c>
      <c r="G8" s="165"/>
      <c r="H8" s="165"/>
      <c r="I8" s="165"/>
      <c r="J8" s="165"/>
      <c r="K8" s="165"/>
      <c r="R8" s="21" t="s">
        <v>418</v>
      </c>
    </row>
    <row r="9" spans="1:18" ht="18" customHeight="1">
      <c r="A9" s="7"/>
      <c r="B9" s="28">
        <v>2020</v>
      </c>
      <c r="C9" s="208" t="s">
        <v>8</v>
      </c>
      <c r="D9" s="210">
        <f>TotalRevenue[[#This Row],[Total Revenue (Millions US$)]]*792.22</f>
        <v>1418073.8</v>
      </c>
      <c r="E9" s="15">
        <v>1790</v>
      </c>
      <c r="G9" s="165"/>
      <c r="H9" s="165"/>
      <c r="I9" s="165"/>
      <c r="J9" s="165"/>
      <c r="K9" s="165"/>
      <c r="R9" s="21" t="s">
        <v>419</v>
      </c>
    </row>
    <row r="10" spans="1:18" ht="18" customHeight="1">
      <c r="A10" s="190"/>
      <c r="B10" s="276">
        <v>2021</v>
      </c>
      <c r="C10" s="208" t="s">
        <v>8</v>
      </c>
      <c r="D10" s="210">
        <f>TotalRevenue[[#This Row],[Total Revenue (Millions US$)]]*759.07</f>
        <v>1500681.3900000001</v>
      </c>
      <c r="E10" s="195">
        <v>1977</v>
      </c>
      <c r="F10" s="191"/>
      <c r="G10" s="278"/>
      <c r="H10" s="278"/>
      <c r="I10" s="278"/>
      <c r="J10" s="278"/>
      <c r="K10" s="278"/>
      <c r="L10" s="191"/>
      <c r="M10" s="191"/>
      <c r="N10" s="191"/>
      <c r="O10" s="191"/>
      <c r="P10" s="191"/>
      <c r="Q10" s="191"/>
      <c r="R10" s="220"/>
    </row>
    <row r="11" spans="1:18" ht="18" customHeight="1">
      <c r="A11" s="190"/>
      <c r="B11" s="276">
        <v>2022</v>
      </c>
      <c r="C11" s="208" t="s">
        <v>8</v>
      </c>
      <c r="D11" s="210">
        <f>TotalRevenue[[#This Row],[Total Revenue (Millions US$)]]*873.19</f>
        <v>1878231.6900000002</v>
      </c>
      <c r="E11" s="195">
        <v>2151</v>
      </c>
      <c r="F11" s="191"/>
      <c r="G11" s="278"/>
      <c r="H11" s="278"/>
      <c r="I11" s="278"/>
      <c r="J11" s="278"/>
      <c r="K11" s="278"/>
      <c r="L11" s="191"/>
      <c r="M11" s="191"/>
      <c r="N11" s="191"/>
      <c r="O11" s="191"/>
      <c r="P11" s="191"/>
      <c r="Q11" s="191"/>
      <c r="R11" s="220"/>
    </row>
    <row r="12" spans="1:18" ht="18" customHeight="1">
      <c r="A12" s="7"/>
      <c r="B12" s="28">
        <v>2018</v>
      </c>
      <c r="C12" s="208" t="s">
        <v>10</v>
      </c>
      <c r="D12" s="210">
        <f>TotalRevenue[[#This Row],[Total Revenue (Millions US$)]]*640.29</f>
        <v>416188.5</v>
      </c>
      <c r="E12" s="30">
        <v>650</v>
      </c>
      <c r="G12" s="165"/>
      <c r="H12" s="165"/>
      <c r="I12" s="165"/>
      <c r="J12" s="165"/>
      <c r="K12" s="165"/>
      <c r="R12" s="21" t="s">
        <v>420</v>
      </c>
    </row>
    <row r="13" spans="1:18" ht="18" customHeight="1">
      <c r="A13" s="7"/>
      <c r="B13" s="28">
        <v>2019</v>
      </c>
      <c r="C13" s="208" t="s">
        <v>10</v>
      </c>
      <c r="D13" s="210">
        <f>TotalRevenue[[#This Row],[Total Revenue (Millions US$)]]*702.63</f>
        <v>539619.83999999997</v>
      </c>
      <c r="E13" s="30">
        <v>768</v>
      </c>
      <c r="G13" s="165"/>
      <c r="H13" s="165"/>
      <c r="I13" s="165"/>
      <c r="J13" s="165"/>
      <c r="K13" s="165"/>
      <c r="R13" s="211" t="s">
        <v>421</v>
      </c>
    </row>
    <row r="14" spans="1:18" ht="18" customHeight="1">
      <c r="A14" s="7"/>
      <c r="B14" s="28">
        <v>2020</v>
      </c>
      <c r="C14" s="208" t="s">
        <v>10</v>
      </c>
      <c r="D14" s="210">
        <f>TotalRevenue[[#This Row],[Total Revenue (Millions US$)]]*792.22</f>
        <v>601294.98</v>
      </c>
      <c r="E14" s="30">
        <v>759</v>
      </c>
      <c r="G14" s="165"/>
      <c r="H14" s="165"/>
      <c r="I14" s="165"/>
      <c r="J14" s="165"/>
      <c r="K14" s="165"/>
      <c r="R14" s="21"/>
    </row>
    <row r="15" spans="1:18" ht="18" customHeight="1">
      <c r="A15" s="190"/>
      <c r="B15" s="276">
        <v>2021</v>
      </c>
      <c r="C15" s="208" t="s">
        <v>10</v>
      </c>
      <c r="D15" s="210">
        <f>TotalRevenue[[#This Row],[Total Revenue (Millions US$)]]*759.07</f>
        <v>582965.76000000001</v>
      </c>
      <c r="E15" s="195">
        <v>768</v>
      </c>
      <c r="F15" s="191"/>
      <c r="G15" s="278"/>
      <c r="H15" s="278"/>
      <c r="I15" s="278"/>
      <c r="J15" s="278"/>
      <c r="K15" s="278"/>
      <c r="L15" s="191"/>
      <c r="M15" s="191"/>
      <c r="N15" s="191"/>
      <c r="O15" s="191"/>
      <c r="P15" s="191"/>
      <c r="Q15" s="191"/>
      <c r="R15" s="220"/>
    </row>
    <row r="16" spans="1:18" ht="18" customHeight="1">
      <c r="A16" s="190"/>
      <c r="B16" s="276">
        <v>2022</v>
      </c>
      <c r="C16" s="208" t="s">
        <v>10</v>
      </c>
      <c r="D16" s="210">
        <f>TotalRevenue[[#This Row],[Total Revenue (Millions US$)]]*873.19</f>
        <v>721254.94000000006</v>
      </c>
      <c r="E16" s="195">
        <v>826</v>
      </c>
      <c r="F16" s="191"/>
      <c r="G16" s="278"/>
      <c r="H16" s="278"/>
      <c r="I16" s="278"/>
      <c r="J16" s="278"/>
      <c r="K16" s="278"/>
      <c r="L16" s="191"/>
      <c r="M16" s="191"/>
      <c r="N16" s="191"/>
      <c r="O16" s="191"/>
      <c r="P16" s="191"/>
      <c r="Q16" s="191"/>
      <c r="R16" s="220"/>
    </row>
    <row r="17" spans="1:18" ht="18" customHeight="1">
      <c r="A17" s="7"/>
      <c r="B17" s="28">
        <v>2018</v>
      </c>
      <c r="C17" s="208" t="s">
        <v>12</v>
      </c>
      <c r="D17" s="210">
        <f>TotalRevenue[[#This Row],[Total Revenue (Millions US$)]]*640.29</f>
        <v>547447.94999999995</v>
      </c>
      <c r="E17" s="30">
        <v>855</v>
      </c>
      <c r="G17" s="165"/>
      <c r="H17" s="165"/>
      <c r="I17" s="165"/>
      <c r="J17" s="165"/>
      <c r="K17" s="165"/>
      <c r="R17" s="21"/>
    </row>
    <row r="18" spans="1:18" ht="18" customHeight="1">
      <c r="A18" s="7"/>
      <c r="B18" s="28">
        <v>2019</v>
      </c>
      <c r="C18" s="208" t="s">
        <v>12</v>
      </c>
      <c r="D18" s="210">
        <f>TotalRevenue[[#This Row],[Total Revenue (Millions US$)]]*702.63</f>
        <v>555780.32999999996</v>
      </c>
      <c r="E18" s="30">
        <v>791</v>
      </c>
      <c r="G18" s="165"/>
      <c r="H18" s="165"/>
      <c r="I18" s="165"/>
      <c r="J18" s="165"/>
      <c r="K18" s="165"/>
      <c r="R18" s="21"/>
    </row>
    <row r="19" spans="1:18" ht="18" customHeight="1">
      <c r="A19" s="7"/>
      <c r="B19" s="28">
        <v>2020</v>
      </c>
      <c r="C19" s="208" t="s">
        <v>12</v>
      </c>
      <c r="D19" s="210">
        <f ca="1">TotalRevenue[[#This Row],[Total Revenue (Millions CHI$)]]*792.22</f>
        <v>622684.92000000004</v>
      </c>
      <c r="E19" s="30">
        <v>735</v>
      </c>
      <c r="G19" s="165"/>
      <c r="H19" s="165"/>
      <c r="I19" s="165"/>
      <c r="J19" s="165"/>
      <c r="K19" s="165"/>
      <c r="R19" s="21"/>
    </row>
    <row r="20" spans="1:18" ht="18" customHeight="1">
      <c r="A20" s="190"/>
      <c r="B20" s="276">
        <v>2021</v>
      </c>
      <c r="C20" s="208" t="s">
        <v>12</v>
      </c>
      <c r="D20" s="210">
        <f>TotalRevenue[[#This Row],[Total Revenue (Millions US$)]]*759.07</f>
        <v>608774.14</v>
      </c>
      <c r="E20" s="195">
        <v>802</v>
      </c>
      <c r="F20" s="191"/>
      <c r="G20" s="278"/>
      <c r="H20" s="278"/>
      <c r="I20" s="278"/>
      <c r="J20" s="278"/>
      <c r="K20" s="278"/>
      <c r="L20" s="191"/>
      <c r="M20" s="191"/>
      <c r="N20" s="191"/>
      <c r="O20" s="191"/>
      <c r="P20" s="191"/>
      <c r="Q20" s="191"/>
      <c r="R20" s="220"/>
    </row>
    <row r="21" spans="1:18" ht="18" customHeight="1">
      <c r="A21" s="190"/>
      <c r="B21" s="276">
        <v>2022</v>
      </c>
      <c r="C21" s="208" t="s">
        <v>12</v>
      </c>
      <c r="D21" s="210">
        <f>TotalRevenue[[#This Row],[Total Revenue (Millions US$)]]*873.19</f>
        <v>725620.89</v>
      </c>
      <c r="E21" s="195">
        <v>831</v>
      </c>
      <c r="F21" s="191"/>
      <c r="G21" s="278"/>
      <c r="H21" s="278"/>
      <c r="I21" s="278"/>
      <c r="J21" s="278"/>
      <c r="K21" s="278"/>
      <c r="L21" s="191"/>
      <c r="M21" s="191"/>
      <c r="N21" s="191"/>
      <c r="O21" s="191"/>
      <c r="P21" s="191"/>
      <c r="Q21" s="191"/>
      <c r="R21" s="220"/>
    </row>
    <row r="22" spans="1:18" ht="18" customHeight="1">
      <c r="A22" s="7"/>
      <c r="B22" s="28">
        <v>2018</v>
      </c>
      <c r="C22" s="208" t="s">
        <v>14</v>
      </c>
      <c r="D22" s="210">
        <f ca="1">TotalRevenue[[#This Row],[Total Revenue (Millions CHI$)]]*640.29</f>
        <v>186964.68</v>
      </c>
      <c r="E22" s="30">
        <v>273</v>
      </c>
      <c r="G22" s="165"/>
      <c r="H22" s="165"/>
      <c r="I22" s="165"/>
      <c r="J22" s="165"/>
      <c r="K22" s="165"/>
      <c r="R22" s="21"/>
    </row>
    <row r="23" spans="1:18" ht="18" customHeight="1">
      <c r="A23" s="7"/>
      <c r="B23" s="28">
        <v>2019</v>
      </c>
      <c r="C23" s="208" t="s">
        <v>14</v>
      </c>
      <c r="D23" s="210">
        <f ca="1">TotalRevenue[[#This Row],[Total Revenue (Millions CHI$)]]*702.63</f>
        <v>205167.96</v>
      </c>
      <c r="E23" s="30">
        <v>273</v>
      </c>
      <c r="G23" s="165"/>
      <c r="H23" s="165"/>
      <c r="I23" s="165"/>
      <c r="J23" s="165"/>
      <c r="K23" s="165"/>
      <c r="R23" s="21"/>
    </row>
    <row r="24" spans="1:18" ht="18" customHeight="1">
      <c r="A24" s="7"/>
      <c r="B24" s="28">
        <v>2020</v>
      </c>
      <c r="C24" s="208" t="s">
        <v>14</v>
      </c>
      <c r="D24" s="210">
        <f ca="1">TotalRevenue[[#This Row],[Total Revenue (Millions CHI$)]]*792.22</f>
        <v>204392.76</v>
      </c>
      <c r="E24" s="30">
        <v>244</v>
      </c>
      <c r="G24" s="165"/>
      <c r="H24" s="165"/>
      <c r="I24" s="165"/>
      <c r="J24" s="165"/>
      <c r="K24" s="165"/>
      <c r="R24" s="21"/>
    </row>
    <row r="25" spans="1:18" ht="18" customHeight="1">
      <c r="A25" s="190"/>
      <c r="B25" s="276">
        <v>2021</v>
      </c>
      <c r="C25" s="208" t="s">
        <v>14</v>
      </c>
      <c r="D25" s="279">
        <f>252*759.07</f>
        <v>191285.64</v>
      </c>
      <c r="E25" s="195">
        <v>252</v>
      </c>
      <c r="F25" s="191"/>
      <c r="G25" s="278"/>
      <c r="H25" s="278"/>
      <c r="I25" s="278"/>
      <c r="J25" s="278"/>
      <c r="K25" s="278"/>
      <c r="L25" s="191"/>
      <c r="M25" s="191"/>
      <c r="N25" s="191"/>
      <c r="O25" s="191"/>
      <c r="P25" s="191"/>
      <c r="Q25" s="191"/>
      <c r="R25" s="220"/>
    </row>
    <row r="26" spans="1:18" ht="18" customHeight="1">
      <c r="A26" s="190"/>
      <c r="B26" s="276">
        <v>2022</v>
      </c>
      <c r="C26" s="208" t="s">
        <v>14</v>
      </c>
      <c r="D26" s="279">
        <f>248*873.19</f>
        <v>216551.12000000002</v>
      </c>
      <c r="E26" s="195">
        <v>248</v>
      </c>
      <c r="F26" s="191"/>
      <c r="G26" s="278"/>
      <c r="H26" s="278"/>
      <c r="I26" s="278"/>
      <c r="J26" s="278"/>
      <c r="K26" s="278"/>
      <c r="L26" s="191"/>
      <c r="M26" s="191"/>
      <c r="N26" s="191"/>
      <c r="O26" s="191"/>
      <c r="P26" s="191"/>
      <c r="Q26" s="191"/>
      <c r="R26" s="220"/>
    </row>
    <row r="27" spans="1:18" ht="18" customHeight="1">
      <c r="A27" s="7"/>
      <c r="B27" s="28">
        <v>2018</v>
      </c>
      <c r="C27" s="208" t="s">
        <v>17</v>
      </c>
      <c r="D27" s="210">
        <f ca="1">TotalRevenue[[#This Row],[Total Revenue (Millions CHI$)]]*640.29</f>
        <v>33935.369999999995</v>
      </c>
      <c r="E27" s="30">
        <v>50</v>
      </c>
      <c r="G27" s="165"/>
      <c r="H27" s="165"/>
      <c r="I27" s="165"/>
      <c r="J27" s="165"/>
      <c r="K27" s="165"/>
      <c r="R27" s="21"/>
    </row>
    <row r="28" spans="1:18" ht="18" customHeight="1">
      <c r="A28" s="7"/>
      <c r="B28" s="28">
        <v>2019</v>
      </c>
      <c r="C28" s="208" t="s">
        <v>17</v>
      </c>
      <c r="D28" s="210">
        <f ca="1">TotalRevenue[[#This Row],[Total Revenue (Millions CHI$)]]*702.63</f>
        <v>38644.65</v>
      </c>
      <c r="E28" s="15">
        <v>51</v>
      </c>
      <c r="G28" s="165"/>
      <c r="H28" s="165"/>
      <c r="I28" s="165"/>
      <c r="J28" s="165"/>
      <c r="K28" s="165"/>
      <c r="R28" s="21"/>
    </row>
    <row r="29" spans="1:18" ht="18" customHeight="1">
      <c r="A29" s="7"/>
      <c r="B29" s="28">
        <v>2020</v>
      </c>
      <c r="C29" s="208" t="s">
        <v>17</v>
      </c>
      <c r="D29" s="210">
        <f ca="1">TotalRevenue[[#This Row],[Total Revenue (Millions CHI$)]]*792.22</f>
        <v>37234.340000000004</v>
      </c>
      <c r="E29" s="15">
        <v>43</v>
      </c>
      <c r="G29" s="165"/>
      <c r="H29" s="165"/>
      <c r="I29" s="165"/>
      <c r="J29" s="165"/>
      <c r="K29" s="165"/>
      <c r="R29" s="21"/>
    </row>
    <row r="30" spans="1:18" ht="18" customHeight="1">
      <c r="A30" s="190"/>
      <c r="B30" s="28">
        <v>2021</v>
      </c>
      <c r="C30" s="208" t="s">
        <v>17</v>
      </c>
      <c r="D30" s="279">
        <f>44*759.07</f>
        <v>33399.08</v>
      </c>
      <c r="E30" s="195">
        <v>44</v>
      </c>
      <c r="F30" s="191"/>
      <c r="G30" s="278"/>
      <c r="H30" s="278"/>
      <c r="I30" s="278"/>
      <c r="J30" s="278"/>
      <c r="K30" s="278"/>
      <c r="L30" s="191"/>
      <c r="M30" s="191"/>
      <c r="N30" s="191"/>
      <c r="O30" s="191"/>
      <c r="P30" s="191"/>
      <c r="Q30" s="191"/>
      <c r="R30" s="220"/>
    </row>
    <row r="31" spans="1:18" ht="18" customHeight="1">
      <c r="A31" s="190"/>
      <c r="B31" s="28">
        <v>2022</v>
      </c>
      <c r="C31" s="208" t="s">
        <v>17</v>
      </c>
      <c r="D31" s="279">
        <f>45*873.19</f>
        <v>39293.550000000003</v>
      </c>
      <c r="E31" s="195">
        <v>45</v>
      </c>
      <c r="F31" s="191"/>
      <c r="G31" s="278"/>
      <c r="H31" s="278"/>
      <c r="I31" s="278"/>
      <c r="J31" s="278"/>
      <c r="K31" s="278"/>
      <c r="L31" s="191"/>
      <c r="M31" s="191"/>
      <c r="N31" s="191"/>
      <c r="O31" s="191"/>
      <c r="P31" s="191"/>
      <c r="Q31" s="191"/>
      <c r="R31" s="220"/>
    </row>
    <row r="32" spans="1:18" ht="18" customHeight="1">
      <c r="A32" s="7"/>
      <c r="B32" s="28">
        <v>2018</v>
      </c>
      <c r="C32" s="208" t="s">
        <v>19</v>
      </c>
      <c r="D32" s="210">
        <f ca="1">TotalRevenue[[#This Row],[Total Revenue (Millions CHI$)]]*640.29</f>
        <v>42259.14</v>
      </c>
      <c r="E32" s="30">
        <v>61</v>
      </c>
      <c r="G32" s="165"/>
      <c r="H32" s="165"/>
      <c r="I32" s="165"/>
      <c r="J32" s="165"/>
      <c r="K32" s="165"/>
      <c r="R32" s="21"/>
    </row>
    <row r="33" spans="1:18" ht="18" customHeight="1">
      <c r="A33" s="7"/>
      <c r="B33" s="28">
        <v>2019</v>
      </c>
      <c r="C33" s="208" t="s">
        <v>19</v>
      </c>
      <c r="D33" s="210">
        <f ca="1">TotalRevenue[[#This Row],[Total Revenue (Millions CHI$)]]*702.63</f>
        <v>56913.03</v>
      </c>
      <c r="E33" s="30">
        <v>76</v>
      </c>
      <c r="G33" s="165"/>
      <c r="H33" s="165"/>
      <c r="I33" s="165"/>
      <c r="J33" s="165"/>
      <c r="K33" s="165"/>
      <c r="R33" s="21"/>
    </row>
    <row r="34" spans="1:18" ht="18" customHeight="1">
      <c r="A34" s="7"/>
      <c r="B34" s="28">
        <v>2020</v>
      </c>
      <c r="C34" s="208" t="s">
        <v>19</v>
      </c>
      <c r="D34" s="210">
        <f ca="1">TotalRevenue[[#This Row],[Total Revenue (Millions CHI$)]]*792.22</f>
        <v>75260.900000000009</v>
      </c>
      <c r="E34" s="30">
        <v>101</v>
      </c>
      <c r="G34" s="165"/>
      <c r="H34" s="165"/>
      <c r="I34" s="165"/>
      <c r="J34" s="165"/>
      <c r="K34" s="165"/>
      <c r="R34" s="21"/>
    </row>
    <row r="35" spans="1:18" ht="18" customHeight="1">
      <c r="A35" s="190"/>
      <c r="B35" s="276">
        <v>2021</v>
      </c>
      <c r="C35" s="208" t="s">
        <v>19</v>
      </c>
      <c r="D35" s="210">
        <f>151*759.07</f>
        <v>114619.57</v>
      </c>
      <c r="E35" s="195">
        <v>151</v>
      </c>
      <c r="F35" s="191"/>
      <c r="G35" s="278"/>
      <c r="H35" s="278"/>
      <c r="I35" s="278"/>
      <c r="J35" s="278"/>
      <c r="K35" s="278"/>
      <c r="L35" s="191"/>
      <c r="M35" s="191"/>
      <c r="N35" s="191"/>
      <c r="O35" s="191"/>
      <c r="P35" s="191"/>
      <c r="Q35" s="191"/>
      <c r="R35" s="220"/>
    </row>
    <row r="36" spans="1:18" ht="18" customHeight="1">
      <c r="A36" s="190"/>
      <c r="B36" s="276">
        <v>2022</v>
      </c>
      <c r="C36" s="208" t="s">
        <v>19</v>
      </c>
      <c r="D36" s="210">
        <f>171*873.19</f>
        <v>149315.49000000002</v>
      </c>
      <c r="E36" s="195">
        <v>171</v>
      </c>
      <c r="F36" s="191"/>
      <c r="G36" s="278"/>
      <c r="H36" s="278"/>
      <c r="I36" s="278"/>
      <c r="J36" s="278"/>
      <c r="K36" s="278"/>
      <c r="L36" s="191"/>
      <c r="M36" s="191"/>
      <c r="N36" s="191"/>
      <c r="O36" s="191"/>
      <c r="P36" s="191"/>
      <c r="Q36" s="191"/>
      <c r="R36" s="220"/>
    </row>
    <row r="37" spans="1:18" ht="18" customHeight="1">
      <c r="A37" s="7"/>
      <c r="B37" s="28">
        <v>2018</v>
      </c>
      <c r="C37" s="208" t="s">
        <v>21</v>
      </c>
      <c r="D37" s="209"/>
      <c r="E37" s="30"/>
      <c r="G37" s="165"/>
      <c r="H37" s="165"/>
      <c r="I37" s="165"/>
      <c r="J37" s="165"/>
      <c r="K37" s="165"/>
      <c r="R37" s="21"/>
    </row>
    <row r="38" spans="1:18" ht="18" customHeight="1">
      <c r="A38" s="7"/>
      <c r="B38" s="28">
        <v>2019</v>
      </c>
      <c r="C38" s="208"/>
      <c r="D38" s="209"/>
      <c r="E38" s="30"/>
      <c r="G38" s="165"/>
      <c r="H38" s="165"/>
      <c r="I38" s="165"/>
      <c r="J38" s="165"/>
      <c r="K38" s="165"/>
      <c r="R38" s="21"/>
    </row>
    <row r="39" spans="1:18" ht="18" customHeight="1">
      <c r="A39" s="7"/>
      <c r="B39" s="28">
        <v>2020</v>
      </c>
      <c r="C39" s="208"/>
      <c r="D39" s="209"/>
      <c r="E39" s="30"/>
      <c r="G39" s="165"/>
      <c r="H39" s="165"/>
      <c r="I39" s="165"/>
      <c r="J39" s="165"/>
      <c r="K39" s="165"/>
      <c r="R39" s="21"/>
    </row>
    <row r="40" spans="1:18" ht="18" customHeight="1">
      <c r="A40" s="7"/>
      <c r="B40" s="28">
        <v>2018</v>
      </c>
      <c r="C40" s="208" t="s">
        <v>23</v>
      </c>
      <c r="D40" s="209"/>
      <c r="E40" s="30"/>
      <c r="G40" s="165"/>
      <c r="H40" s="165"/>
      <c r="I40" s="165"/>
      <c r="J40" s="165"/>
      <c r="K40" s="165"/>
      <c r="R40" s="21"/>
    </row>
    <row r="41" spans="1:18" ht="18" customHeight="1">
      <c r="A41" s="7"/>
      <c r="B41" s="28">
        <v>2019</v>
      </c>
      <c r="C41" s="208"/>
      <c r="D41" s="209"/>
      <c r="E41" s="30"/>
      <c r="G41" s="165"/>
      <c r="H41" s="165"/>
      <c r="I41" s="165"/>
      <c r="J41" s="165"/>
      <c r="K41" s="165"/>
      <c r="R41" s="21"/>
    </row>
    <row r="42" spans="1:18" ht="18" customHeight="1">
      <c r="A42" s="7"/>
      <c r="B42" s="28">
        <v>2020</v>
      </c>
      <c r="C42" s="208"/>
      <c r="D42" s="209"/>
      <c r="E42" s="30"/>
      <c r="G42" s="165"/>
      <c r="H42" s="165"/>
      <c r="I42" s="165"/>
      <c r="J42" s="165"/>
      <c r="K42" s="165"/>
      <c r="R42" s="21"/>
    </row>
    <row r="43" spans="1:18" ht="18" customHeight="1">
      <c r="A43" s="7"/>
      <c r="B43" s="28">
        <v>2018</v>
      </c>
      <c r="C43" s="208" t="s">
        <v>25</v>
      </c>
      <c r="D43" s="210">
        <f ca="1">TotalRevenue[[#This Row],[Total Revenue (Millions CHI$)]]*640.29</f>
        <v>79395.959999999992</v>
      </c>
      <c r="E43" s="30">
        <v>116</v>
      </c>
      <c r="G43" s="165"/>
      <c r="H43" s="165"/>
      <c r="I43" s="165"/>
      <c r="J43" s="165"/>
      <c r="K43" s="165"/>
      <c r="R43" s="21"/>
    </row>
    <row r="44" spans="1:18" ht="18" customHeight="1">
      <c r="A44" s="7"/>
      <c r="B44" s="28">
        <v>2019</v>
      </c>
      <c r="C44" s="208" t="s">
        <v>25</v>
      </c>
      <c r="D44" s="210">
        <f ca="1">TotalRevenue[[#This Row],[Total Revenue (Millions CHI$)]]*702.63</f>
        <v>75181.41</v>
      </c>
      <c r="E44" s="30">
        <v>100</v>
      </c>
      <c r="G44" s="165"/>
      <c r="H44" s="165"/>
      <c r="I44" s="165"/>
      <c r="J44" s="165"/>
      <c r="K44" s="165"/>
      <c r="R44" s="21"/>
    </row>
    <row r="45" spans="1:18" ht="18" customHeight="1">
      <c r="A45" s="7"/>
      <c r="B45" s="28">
        <v>2020</v>
      </c>
      <c r="C45" s="208" t="s">
        <v>25</v>
      </c>
      <c r="D45" s="210">
        <f ca="1">TotalRevenue[[#This Row],[Total Revenue (Millions CHI$)]]*792.22</f>
        <v>22182.16</v>
      </c>
      <c r="E45" s="30">
        <v>16</v>
      </c>
      <c r="G45" s="165"/>
      <c r="H45" s="165"/>
      <c r="I45" s="165"/>
      <c r="J45" s="165"/>
      <c r="K45" s="165"/>
      <c r="R45" s="21"/>
    </row>
    <row r="46" spans="1:18" ht="18" customHeight="1">
      <c r="A46" s="190"/>
      <c r="B46" s="28">
        <v>2021</v>
      </c>
      <c r="C46" s="208" t="s">
        <v>25</v>
      </c>
      <c r="D46" s="210">
        <f>28*759.07</f>
        <v>21253.960000000003</v>
      </c>
      <c r="E46" s="195">
        <v>27</v>
      </c>
      <c r="F46" s="191"/>
      <c r="G46" s="278"/>
      <c r="H46" s="278"/>
      <c r="I46" s="278"/>
      <c r="J46" s="278"/>
      <c r="K46" s="278"/>
      <c r="L46" s="191"/>
      <c r="M46" s="191"/>
      <c r="N46" s="191"/>
      <c r="O46" s="191"/>
      <c r="P46" s="191"/>
      <c r="Q46" s="191"/>
      <c r="R46" s="220"/>
    </row>
    <row r="47" spans="1:18" ht="18" customHeight="1">
      <c r="A47" s="190"/>
      <c r="B47" s="28">
        <v>2022</v>
      </c>
      <c r="C47" s="208" t="s">
        <v>25</v>
      </c>
      <c r="D47" s="210">
        <f>69*873.19</f>
        <v>60250.11</v>
      </c>
      <c r="E47" s="195">
        <v>37</v>
      </c>
      <c r="F47" s="191"/>
      <c r="G47" s="278"/>
      <c r="H47" s="278"/>
      <c r="I47" s="278"/>
      <c r="J47" s="278"/>
      <c r="K47" s="278"/>
      <c r="L47" s="191"/>
      <c r="M47" s="191"/>
      <c r="N47" s="191"/>
      <c r="O47" s="191"/>
      <c r="P47" s="191"/>
      <c r="Q47" s="191"/>
      <c r="R47" s="220"/>
    </row>
    <row r="48" spans="1:18" ht="18" customHeight="1">
      <c r="A48" s="7"/>
      <c r="B48" s="28">
        <v>2018</v>
      </c>
      <c r="C48" s="208" t="s">
        <v>27</v>
      </c>
      <c r="D48" s="210">
        <f ca="1">TotalRevenue[[#This Row],[Total Revenue (Millions CHI$)]]*640.29</f>
        <v>76194.509999999995</v>
      </c>
      <c r="E48" s="30">
        <v>128</v>
      </c>
      <c r="G48" s="165"/>
      <c r="H48" s="165"/>
      <c r="I48" s="165"/>
      <c r="J48" s="165"/>
      <c r="K48" s="165"/>
      <c r="R48" s="21"/>
    </row>
    <row r="49" spans="1:18" ht="18" customHeight="1">
      <c r="A49" s="7"/>
      <c r="B49" s="28">
        <v>2019</v>
      </c>
      <c r="C49" s="208" t="s">
        <v>27</v>
      </c>
      <c r="D49" s="210">
        <f ca="1">TotalRevenue[[#This Row],[Total Revenue (Millions CHI$)]]*702.63</f>
        <v>103989.24</v>
      </c>
      <c r="E49" s="30">
        <v>162</v>
      </c>
      <c r="G49" s="165"/>
      <c r="H49" s="165"/>
      <c r="I49" s="165"/>
      <c r="J49" s="165"/>
      <c r="K49" s="165"/>
      <c r="R49" s="21"/>
    </row>
    <row r="50" spans="1:18" ht="18" customHeight="1">
      <c r="A50" s="7"/>
      <c r="B50" s="28">
        <v>2020</v>
      </c>
      <c r="C50" s="208" t="s">
        <v>27</v>
      </c>
      <c r="D50" s="210">
        <f ca="1">TotalRevenue[[#This Row],[Total Revenue (Millions CHI$)]]*792.22</f>
        <v>160028.44</v>
      </c>
      <c r="E50" s="30">
        <v>239</v>
      </c>
      <c r="G50" s="165"/>
      <c r="H50" s="165"/>
      <c r="I50" s="165"/>
      <c r="J50" s="165"/>
      <c r="K50" s="165"/>
      <c r="R50" s="21"/>
    </row>
    <row r="51" spans="1:18" ht="18" customHeight="1">
      <c r="A51" s="190"/>
      <c r="B51" s="28">
        <v>2021</v>
      </c>
      <c r="C51" s="208" t="s">
        <v>27</v>
      </c>
      <c r="D51" s="210">
        <f>311*759.07</f>
        <v>236070.77000000002</v>
      </c>
      <c r="E51" s="195">
        <v>311</v>
      </c>
      <c r="F51" s="191"/>
      <c r="G51" s="278"/>
      <c r="H51" s="278"/>
      <c r="I51" s="278"/>
      <c r="J51" s="278"/>
      <c r="K51" s="278"/>
      <c r="L51" s="191"/>
      <c r="M51" s="191"/>
      <c r="N51" s="191"/>
      <c r="O51" s="191"/>
      <c r="P51" s="191"/>
      <c r="Q51" s="191"/>
      <c r="R51" s="220"/>
    </row>
    <row r="52" spans="1:18" ht="18" customHeight="1">
      <c r="A52" s="190"/>
      <c r="B52" s="28">
        <v>2022</v>
      </c>
      <c r="C52" s="208" t="s">
        <v>27</v>
      </c>
      <c r="D52" s="210">
        <f>321*873.19</f>
        <v>280293.99</v>
      </c>
      <c r="E52" s="195">
        <v>321</v>
      </c>
      <c r="F52" s="191"/>
      <c r="G52" s="278"/>
      <c r="H52" s="278"/>
      <c r="I52" s="278"/>
      <c r="J52" s="278"/>
      <c r="K52" s="278"/>
      <c r="L52" s="191"/>
      <c r="M52" s="191"/>
      <c r="N52" s="191"/>
      <c r="O52" s="191"/>
      <c r="P52" s="191"/>
      <c r="Q52" s="191"/>
      <c r="R52" s="220"/>
    </row>
    <row r="53" spans="1:18" ht="18" customHeight="1">
      <c r="A53" s="7"/>
      <c r="B53" s="28">
        <v>2018</v>
      </c>
      <c r="C53" s="208" t="s">
        <v>29</v>
      </c>
      <c r="D53" s="210">
        <f ca="1">TotalRevenue[[#This Row],[Total Revenue (Millions CHI$)]]*640.29</f>
        <v>49942.619999999995</v>
      </c>
      <c r="E53" s="30">
        <v>73</v>
      </c>
      <c r="G53" s="165"/>
      <c r="H53" s="165"/>
      <c r="I53" s="165"/>
      <c r="J53" s="165"/>
      <c r="K53" s="165"/>
      <c r="R53" s="21"/>
    </row>
    <row r="54" spans="1:18" ht="18" customHeight="1">
      <c r="A54" s="7"/>
      <c r="B54" s="28">
        <v>2019</v>
      </c>
      <c r="C54" s="208" t="s">
        <v>29</v>
      </c>
      <c r="D54" s="210">
        <f ca="1">TotalRevenue[[#This Row],[Total Revenue (Millions CHI$)]]*702.63</f>
        <v>56210.400000000001</v>
      </c>
      <c r="E54" s="30">
        <v>74</v>
      </c>
      <c r="G54" s="165"/>
      <c r="H54" s="165"/>
      <c r="I54" s="165"/>
      <c r="J54" s="165"/>
      <c r="K54" s="165"/>
      <c r="R54" s="21"/>
    </row>
    <row r="55" spans="1:18" ht="18" customHeight="1">
      <c r="A55" s="7"/>
      <c r="B55" s="28">
        <v>2020</v>
      </c>
      <c r="C55" s="208" t="s">
        <v>29</v>
      </c>
      <c r="D55" s="210">
        <f ca="1">TotalRevenue[[#This Row],[Total Revenue (Millions CHI$)]]*792.22</f>
        <v>50702.080000000002</v>
      </c>
      <c r="E55" s="30">
        <v>55</v>
      </c>
      <c r="G55" s="165"/>
      <c r="H55" s="165"/>
      <c r="I55" s="165"/>
      <c r="J55" s="165"/>
      <c r="K55" s="165"/>
      <c r="R55" s="21"/>
    </row>
    <row r="56" spans="1:18" ht="18" customHeight="1">
      <c r="A56" s="190"/>
      <c r="B56" s="28">
        <v>2021</v>
      </c>
      <c r="C56" s="208" t="s">
        <v>29</v>
      </c>
      <c r="D56" s="210">
        <f>69*759.07</f>
        <v>52375.83</v>
      </c>
      <c r="E56" s="195">
        <v>69</v>
      </c>
      <c r="F56" s="191"/>
      <c r="G56" s="278"/>
      <c r="H56" s="278"/>
      <c r="I56" s="278"/>
      <c r="J56" s="278"/>
      <c r="K56" s="278"/>
      <c r="L56" s="191"/>
      <c r="M56" s="191"/>
      <c r="N56" s="191"/>
      <c r="O56" s="191"/>
      <c r="P56" s="191"/>
      <c r="Q56" s="191"/>
      <c r="R56" s="220"/>
    </row>
    <row r="57" spans="1:18" ht="18" customHeight="1">
      <c r="A57" s="190"/>
      <c r="B57" s="28">
        <v>2022</v>
      </c>
      <c r="C57" s="208" t="s">
        <v>29</v>
      </c>
      <c r="D57" s="210">
        <f>75*873.19</f>
        <v>65489.250000000007</v>
      </c>
      <c r="E57" s="195">
        <v>75</v>
      </c>
      <c r="F57" s="191"/>
      <c r="G57" s="278"/>
      <c r="H57" s="278"/>
      <c r="I57" s="278"/>
      <c r="J57" s="278"/>
      <c r="K57" s="278"/>
      <c r="L57" s="191"/>
      <c r="M57" s="191"/>
      <c r="N57" s="191"/>
      <c r="O57" s="191"/>
      <c r="P57" s="191"/>
      <c r="Q57" s="191"/>
      <c r="R57" s="220"/>
    </row>
    <row r="58" spans="1:18" ht="18" customHeight="1">
      <c r="A58" s="7"/>
      <c r="B58" s="28">
        <v>2018</v>
      </c>
      <c r="C58" s="208" t="s">
        <v>31</v>
      </c>
      <c r="D58" s="210">
        <f ca="1">TotalRevenue[[#This Row],[Total Revenue (Millions CHI$)]]*640.29</f>
        <v>21129.57</v>
      </c>
      <c r="E58" s="30">
        <v>71</v>
      </c>
      <c r="G58" s="165"/>
      <c r="H58" s="165"/>
      <c r="I58" s="165"/>
      <c r="J58" s="165"/>
      <c r="K58" s="165"/>
      <c r="R58" s="21"/>
    </row>
    <row r="59" spans="1:18" ht="18" customHeight="1">
      <c r="A59" s="7"/>
      <c r="B59" s="28">
        <v>2019</v>
      </c>
      <c r="C59" s="208" t="s">
        <v>31</v>
      </c>
      <c r="D59" s="210">
        <f ca="1">TotalRevenue[[#This Row],[Total Revenue (Millions CHI$)]]*702.63</f>
        <v>29510.46</v>
      </c>
      <c r="E59" s="30">
        <v>80</v>
      </c>
      <c r="G59" s="165"/>
      <c r="H59" s="165"/>
      <c r="I59" s="165"/>
      <c r="J59" s="165"/>
      <c r="K59" s="165"/>
      <c r="R59" s="21"/>
    </row>
    <row r="60" spans="1:18" ht="18" customHeight="1">
      <c r="A60" s="7"/>
      <c r="B60" s="28">
        <v>2020</v>
      </c>
      <c r="C60" s="208" t="s">
        <v>31</v>
      </c>
      <c r="D60" s="210">
        <f ca="1">TotalRevenue[[#This Row],[Total Revenue (Millions CHI$)]]*792.22</f>
        <v>38026.559999999998</v>
      </c>
      <c r="E60" s="30">
        <v>62</v>
      </c>
      <c r="G60" s="165"/>
      <c r="H60" s="165"/>
      <c r="I60" s="165"/>
      <c r="J60" s="165"/>
      <c r="K60" s="165"/>
      <c r="R60" s="21"/>
    </row>
    <row r="61" spans="1:18" ht="18" customHeight="1">
      <c r="A61" s="190"/>
      <c r="B61" s="28">
        <v>2021</v>
      </c>
      <c r="C61" s="208" t="s">
        <v>31</v>
      </c>
      <c r="D61" s="210">
        <f>83*759.07</f>
        <v>63002.810000000005</v>
      </c>
      <c r="E61" s="195">
        <v>83</v>
      </c>
      <c r="F61" s="191"/>
      <c r="G61" s="278"/>
      <c r="H61" s="278"/>
      <c r="I61" s="278"/>
      <c r="J61" s="278"/>
      <c r="K61" s="278"/>
      <c r="L61" s="191"/>
      <c r="M61" s="191"/>
      <c r="N61" s="191"/>
      <c r="O61" s="191"/>
      <c r="P61" s="191"/>
      <c r="Q61" s="191"/>
      <c r="R61" s="220"/>
    </row>
    <row r="62" spans="1:18" ht="18" customHeight="1">
      <c r="A62" s="190"/>
      <c r="B62" s="28">
        <v>2022</v>
      </c>
      <c r="C62" s="208" t="s">
        <v>31</v>
      </c>
      <c r="D62" s="210">
        <f>117*873.19</f>
        <v>102163.23000000001</v>
      </c>
      <c r="E62" s="195">
        <v>117</v>
      </c>
      <c r="F62" s="191"/>
      <c r="G62" s="278"/>
      <c r="H62" s="278"/>
      <c r="I62" s="278"/>
      <c r="J62" s="278"/>
      <c r="K62" s="278"/>
      <c r="L62" s="191"/>
      <c r="M62" s="191"/>
      <c r="N62" s="191"/>
      <c r="O62" s="191"/>
      <c r="P62" s="191"/>
      <c r="Q62" s="191"/>
      <c r="R62" s="220"/>
    </row>
    <row r="63" spans="1:18" ht="18" customHeight="1">
      <c r="A63" s="7"/>
      <c r="B63" s="28">
        <v>2018</v>
      </c>
      <c r="C63" s="208" t="s">
        <v>33</v>
      </c>
      <c r="D63" s="210">
        <f ca="1">TotalRevenue[[#This Row],[Total Revenue (Millions CHI$)]]*640.29</f>
        <v>194007.87</v>
      </c>
      <c r="E63" s="30">
        <v>283</v>
      </c>
      <c r="G63" s="165"/>
      <c r="H63" s="165"/>
      <c r="I63" s="165"/>
      <c r="J63" s="165"/>
      <c r="K63" s="165"/>
      <c r="R63" s="21"/>
    </row>
    <row r="64" spans="1:18" ht="18" customHeight="1">
      <c r="A64" s="7"/>
      <c r="B64" s="28">
        <v>2019</v>
      </c>
      <c r="C64" s="208" t="s">
        <v>33</v>
      </c>
      <c r="D64" s="210">
        <f ca="1">TotalRevenue[[#This Row],[Total Revenue (Millions CHI$)]]*702.63</f>
        <v>181278.54</v>
      </c>
      <c r="E64" s="30">
        <v>241</v>
      </c>
      <c r="G64" s="165"/>
      <c r="H64" s="165"/>
      <c r="I64" s="165"/>
      <c r="J64" s="165"/>
      <c r="K64" s="165"/>
      <c r="R64" s="21"/>
    </row>
    <row r="65" spans="1:18" ht="18" customHeight="1">
      <c r="A65" s="7"/>
      <c r="B65" s="28">
        <v>2020</v>
      </c>
      <c r="C65" s="208" t="s">
        <v>33</v>
      </c>
      <c r="D65" s="210">
        <f ca="1">TotalRevenue[[#This Row],[Total Revenue (Millions CHI$)]]*792.22</f>
        <v>152898.46</v>
      </c>
      <c r="E65" s="30">
        <v>166</v>
      </c>
      <c r="G65" s="165"/>
      <c r="H65" s="165"/>
      <c r="I65" s="165"/>
      <c r="J65" s="165"/>
      <c r="K65" s="165"/>
      <c r="R65" s="21"/>
    </row>
    <row r="66" spans="1:18" ht="18" customHeight="1">
      <c r="A66" s="190"/>
      <c r="B66" s="276">
        <v>2021</v>
      </c>
      <c r="C66" s="208" t="s">
        <v>33</v>
      </c>
      <c r="D66" s="210">
        <f>TotalRevenue[[#This Row],[Total Revenue (Millions US$)]]*759.07</f>
        <v>126764.69</v>
      </c>
      <c r="E66" s="195">
        <v>167</v>
      </c>
      <c r="F66" s="191"/>
      <c r="G66" s="278"/>
      <c r="H66" s="278"/>
      <c r="I66" s="278"/>
      <c r="J66" s="278"/>
      <c r="K66" s="278"/>
      <c r="L66" s="191"/>
      <c r="M66" s="191"/>
      <c r="N66" s="191"/>
      <c r="O66" s="191"/>
      <c r="P66" s="191"/>
      <c r="Q66" s="191"/>
      <c r="R66" s="220"/>
    </row>
    <row r="67" spans="1:18" ht="18" customHeight="1">
      <c r="A67" s="190"/>
      <c r="B67" s="276">
        <v>2022</v>
      </c>
      <c r="C67" s="208" t="s">
        <v>33</v>
      </c>
      <c r="D67" s="210">
        <f>TotalRevenue[[#This Row],[Total Revenue (Millions US$)]]*873.19</f>
        <v>139710.40000000002</v>
      </c>
      <c r="E67" s="195">
        <v>160</v>
      </c>
      <c r="F67" s="191"/>
      <c r="G67" s="278"/>
      <c r="H67" s="278"/>
      <c r="I67" s="278"/>
      <c r="J67" s="278"/>
      <c r="K67" s="278"/>
      <c r="L67" s="191"/>
      <c r="M67" s="191"/>
      <c r="N67" s="191"/>
      <c r="O67" s="191"/>
      <c r="P67" s="191"/>
      <c r="Q67" s="191"/>
      <c r="R67" s="220"/>
    </row>
    <row r="68" spans="1:18" ht="18" customHeight="1">
      <c r="A68" s="7"/>
      <c r="B68" s="28">
        <v>2018</v>
      </c>
      <c r="C68" s="208" t="s">
        <v>35</v>
      </c>
      <c r="D68" s="210">
        <f ca="1">TotalRevenue[[#This Row],[Total Revenue (Millions CHI$)]]*640.29</f>
        <v>9604.3499999999985</v>
      </c>
      <c r="E68" s="30">
        <v>17</v>
      </c>
      <c r="G68" s="165"/>
      <c r="H68" s="165"/>
      <c r="I68" s="165"/>
      <c r="J68" s="165"/>
      <c r="K68" s="165"/>
      <c r="R68" s="21"/>
    </row>
    <row r="69" spans="1:18" ht="18" customHeight="1">
      <c r="A69" s="7"/>
      <c r="B69" s="28">
        <v>2019</v>
      </c>
      <c r="C69" s="208" t="s">
        <v>35</v>
      </c>
      <c r="D69" s="210">
        <f ca="1">TotalRevenue[[#This Row],[Total Revenue (Millions CHI$)]]*702.63</f>
        <v>12647.34</v>
      </c>
      <c r="E69" s="30">
        <v>19</v>
      </c>
      <c r="G69" s="165"/>
      <c r="H69" s="165"/>
      <c r="I69" s="165"/>
      <c r="J69" s="165"/>
      <c r="K69" s="165"/>
      <c r="R69" s="21"/>
    </row>
    <row r="70" spans="1:18" ht="18" customHeight="1">
      <c r="A70" s="7"/>
      <c r="B70" s="28">
        <v>2020</v>
      </c>
      <c r="C70" s="208" t="s">
        <v>35</v>
      </c>
      <c r="D70" s="210">
        <f ca="1">TotalRevenue[[#This Row],[Total Revenue (Millions CHI$)]]*792.22</f>
        <v>15052.18</v>
      </c>
      <c r="E70" s="30">
        <v>20</v>
      </c>
      <c r="G70" s="165"/>
      <c r="H70" s="165"/>
      <c r="I70" s="165"/>
      <c r="J70" s="165"/>
      <c r="K70" s="165"/>
      <c r="R70" s="21"/>
    </row>
    <row r="71" spans="1:18" ht="18" customHeight="1">
      <c r="A71" s="190"/>
      <c r="B71" s="276">
        <v>2021</v>
      </c>
      <c r="C71" s="208" t="s">
        <v>35</v>
      </c>
      <c r="D71" s="210">
        <f>TotalRevenue[[#This Row],[Total Revenue (Millions US$)]]*759.07</f>
        <v>16699.54</v>
      </c>
      <c r="E71" s="195">
        <v>22</v>
      </c>
      <c r="F71" s="191"/>
      <c r="G71" s="278"/>
      <c r="H71" s="278"/>
      <c r="I71" s="278"/>
      <c r="J71" s="278"/>
      <c r="K71" s="278"/>
      <c r="L71" s="191"/>
      <c r="M71" s="191"/>
      <c r="N71" s="191"/>
      <c r="O71" s="191"/>
      <c r="P71" s="191"/>
      <c r="Q71" s="191"/>
      <c r="R71" s="220"/>
    </row>
    <row r="72" spans="1:18" ht="18" customHeight="1">
      <c r="A72" s="190"/>
      <c r="B72" s="276">
        <v>2022</v>
      </c>
      <c r="C72" s="208" t="s">
        <v>35</v>
      </c>
      <c r="D72" s="210">
        <f>TotalRevenue[[#This Row],[Total Revenue (Millions US$)]]*873.19</f>
        <v>20956.560000000001</v>
      </c>
      <c r="E72" s="195">
        <v>24</v>
      </c>
      <c r="F72" s="191"/>
      <c r="G72" s="278"/>
      <c r="H72" s="278"/>
      <c r="I72" s="278"/>
      <c r="J72" s="278"/>
      <c r="K72" s="278"/>
      <c r="L72" s="191"/>
      <c r="M72" s="191"/>
      <c r="N72" s="191"/>
      <c r="O72" s="191"/>
      <c r="P72" s="191"/>
      <c r="Q72" s="191"/>
      <c r="R72" s="220"/>
    </row>
    <row r="73" spans="1:18" ht="18" customHeight="1">
      <c r="A73" s="7"/>
      <c r="B73" s="28">
        <v>2018</v>
      </c>
      <c r="C73" s="208" t="s">
        <v>37</v>
      </c>
      <c r="D73" s="210">
        <f ca="1">TotalRevenue[[#This Row],[Total Revenue (Millions CHI$)]]*640.29</f>
        <v>35215.949999999997</v>
      </c>
      <c r="E73" s="30">
        <v>56</v>
      </c>
      <c r="G73" s="165"/>
      <c r="H73" s="165"/>
      <c r="I73" s="165"/>
      <c r="J73" s="165"/>
      <c r="K73" s="165"/>
      <c r="R73" s="21"/>
    </row>
    <row r="74" spans="1:18" ht="18" customHeight="1">
      <c r="A74" s="7"/>
      <c r="B74" s="28">
        <v>2019</v>
      </c>
      <c r="C74" s="208" t="s">
        <v>37</v>
      </c>
      <c r="D74" s="210">
        <f ca="1">TotalRevenue[[#This Row],[Total Revenue (Millions CHI$)]]*702.63</f>
        <v>37239.39</v>
      </c>
      <c r="E74" s="30">
        <v>55</v>
      </c>
      <c r="G74" s="165"/>
      <c r="H74" s="165"/>
      <c r="I74" s="165"/>
      <c r="J74" s="165"/>
      <c r="K74" s="165"/>
      <c r="R74" s="21"/>
    </row>
    <row r="75" spans="1:18" ht="18" customHeight="1">
      <c r="A75" s="7"/>
      <c r="B75" s="28">
        <v>2020</v>
      </c>
      <c r="C75" s="208" t="s">
        <v>37</v>
      </c>
      <c r="D75" s="210">
        <f ca="1">TotalRevenue[[#This Row],[Total Revenue (Millions CHI$)]]*792.22</f>
        <v>34857.68</v>
      </c>
      <c r="E75" s="30">
        <v>44</v>
      </c>
      <c r="G75" s="165"/>
      <c r="H75" s="165"/>
      <c r="I75" s="165"/>
      <c r="J75" s="165"/>
      <c r="K75" s="165"/>
      <c r="R75" s="21"/>
    </row>
    <row r="76" spans="1:18" ht="18" customHeight="1">
      <c r="A76" s="190"/>
      <c r="B76" s="276">
        <v>2021</v>
      </c>
      <c r="C76" s="208" t="s">
        <v>37</v>
      </c>
      <c r="D76" s="210">
        <f>TotalRevenue[[#This Row],[Total Revenue (Millions US$)]]*759.07</f>
        <v>35676.29</v>
      </c>
      <c r="E76" s="195">
        <v>47</v>
      </c>
      <c r="F76" s="191"/>
      <c r="G76" s="278"/>
      <c r="H76" s="278"/>
      <c r="I76" s="278"/>
      <c r="J76" s="278"/>
      <c r="K76" s="278"/>
      <c r="L76" s="191"/>
      <c r="M76" s="191"/>
      <c r="N76" s="191"/>
      <c r="O76" s="191"/>
      <c r="P76" s="191"/>
      <c r="Q76" s="191"/>
      <c r="R76" s="220"/>
    </row>
    <row r="77" spans="1:18" ht="18" customHeight="1">
      <c r="A77" s="190"/>
      <c r="B77" s="276">
        <v>2022</v>
      </c>
      <c r="C77" s="208" t="s">
        <v>37</v>
      </c>
      <c r="D77" s="210">
        <f>TotalRevenue[[#This Row],[Total Revenue (Millions US$)]]*873.19</f>
        <v>41913.120000000003</v>
      </c>
      <c r="E77" s="195">
        <v>48</v>
      </c>
      <c r="F77" s="191"/>
      <c r="G77" s="278"/>
      <c r="H77" s="278"/>
      <c r="I77" s="278"/>
      <c r="J77" s="278"/>
      <c r="K77" s="278"/>
      <c r="L77" s="191"/>
      <c r="M77" s="191"/>
      <c r="N77" s="191"/>
      <c r="O77" s="191"/>
      <c r="P77" s="191"/>
      <c r="Q77" s="191"/>
      <c r="R77" s="220"/>
    </row>
    <row r="78" spans="1:18" ht="18" customHeight="1">
      <c r="A78" s="7"/>
      <c r="B78" s="28">
        <v>2018</v>
      </c>
      <c r="C78" s="25" t="s">
        <v>39</v>
      </c>
      <c r="D78" s="210">
        <f ca="1">TotalRevenue[[#This Row],[Total Revenue (Millions CHI$)]]*640.29</f>
        <v>14086.38</v>
      </c>
      <c r="E78" s="30">
        <v>21</v>
      </c>
      <c r="G78" s="165"/>
      <c r="H78" s="165"/>
      <c r="I78" s="165"/>
      <c r="J78" s="165"/>
      <c r="K78" s="165"/>
      <c r="R78" s="21"/>
    </row>
    <row r="79" spans="1:18" ht="18" customHeight="1">
      <c r="A79" s="7"/>
      <c r="B79" s="28">
        <v>2019</v>
      </c>
      <c r="C79" s="25" t="s">
        <v>39</v>
      </c>
      <c r="D79" s="210">
        <f ca="1">TotalRevenue[[#This Row],[Total Revenue (Millions CHI$)]]*702.63</f>
        <v>15457.86</v>
      </c>
      <c r="E79" s="30">
        <v>20</v>
      </c>
      <c r="G79" s="165"/>
      <c r="H79" s="165"/>
      <c r="I79" s="165"/>
      <c r="J79" s="165"/>
      <c r="K79" s="165"/>
      <c r="R79" s="21"/>
    </row>
    <row r="80" spans="1:18" ht="18" customHeight="1">
      <c r="A80" s="7"/>
      <c r="B80" s="28">
        <v>2020</v>
      </c>
      <c r="C80" s="25" t="s">
        <v>39</v>
      </c>
      <c r="D80" s="210">
        <f ca="1">TotalRevenue[[#This Row],[Total Revenue (Millions CHI$)]]*792.22</f>
        <v>17428.84</v>
      </c>
      <c r="E80" s="30">
        <v>20</v>
      </c>
      <c r="G80" s="165"/>
      <c r="H80" s="165"/>
      <c r="I80" s="165"/>
      <c r="J80" s="165"/>
      <c r="K80" s="165"/>
      <c r="R80" s="21"/>
    </row>
    <row r="81" spans="1:18" ht="18" customHeight="1">
      <c r="A81" s="190"/>
      <c r="B81" s="276">
        <v>2021</v>
      </c>
      <c r="C81" s="25" t="s">
        <v>39</v>
      </c>
      <c r="D81" s="210">
        <f>TotalRevenue[[#This Row],[Total Revenue (Millions US$)]]*759.07</f>
        <v>15181.400000000001</v>
      </c>
      <c r="E81" s="195">
        <v>20</v>
      </c>
      <c r="F81" s="191"/>
      <c r="G81" s="278"/>
      <c r="H81" s="278"/>
      <c r="I81" s="278"/>
      <c r="J81" s="278"/>
      <c r="K81" s="278"/>
      <c r="L81" s="191"/>
      <c r="M81" s="191"/>
      <c r="N81" s="191"/>
      <c r="O81" s="191"/>
      <c r="P81" s="191"/>
      <c r="Q81" s="191"/>
      <c r="R81" s="220"/>
    </row>
    <row r="82" spans="1:18" ht="18" customHeight="1">
      <c r="A82" s="190"/>
      <c r="B82" s="276">
        <v>2022</v>
      </c>
      <c r="C82" s="25" t="s">
        <v>39</v>
      </c>
      <c r="D82" s="210">
        <f>TotalRevenue[[#This Row],[Total Revenue (Millions US$)]]*873.19</f>
        <v>17463.800000000003</v>
      </c>
      <c r="E82" s="195">
        <v>20</v>
      </c>
      <c r="F82" s="191"/>
      <c r="G82" s="278"/>
      <c r="H82" s="278"/>
      <c r="I82" s="278"/>
      <c r="J82" s="278"/>
      <c r="K82" s="278"/>
      <c r="L82" s="191"/>
      <c r="M82" s="191"/>
      <c r="N82" s="191"/>
      <c r="O82" s="191"/>
      <c r="P82" s="191"/>
      <c r="Q82" s="191"/>
      <c r="R82" s="220"/>
    </row>
    <row r="83" spans="1:18" ht="18" customHeight="1">
      <c r="A83" s="7"/>
      <c r="B83" s="28">
        <v>2018</v>
      </c>
      <c r="C83" s="25" t="s">
        <v>41</v>
      </c>
      <c r="D83" s="210">
        <f ca="1">TotalRevenue[[#This Row],[Total Revenue (Millions CHI$)]]*640.29</f>
        <v>164554.53</v>
      </c>
      <c r="E83" s="30">
        <v>240</v>
      </c>
      <c r="G83" s="165"/>
      <c r="H83" s="165"/>
      <c r="I83" s="165"/>
      <c r="J83" s="165"/>
      <c r="K83" s="165"/>
      <c r="R83" s="21"/>
    </row>
    <row r="84" spans="1:18" ht="18" customHeight="1">
      <c r="A84" s="7"/>
      <c r="B84" s="28">
        <v>2019</v>
      </c>
      <c r="C84" s="25" t="s">
        <v>41</v>
      </c>
      <c r="D84" s="210">
        <f ca="1">TotalRevenue[[#This Row],[Total Revenue (Millions CHI$)]]*702.63</f>
        <v>219923.19</v>
      </c>
      <c r="E84" s="30">
        <v>293</v>
      </c>
      <c r="G84" s="165"/>
      <c r="H84" s="165"/>
      <c r="I84" s="165"/>
      <c r="J84" s="165"/>
      <c r="K84" s="165"/>
      <c r="R84" s="21"/>
    </row>
    <row r="85" spans="1:18" ht="18" customHeight="1">
      <c r="A85" s="7"/>
      <c r="B85" s="28">
        <v>2020</v>
      </c>
      <c r="C85" s="25" t="s">
        <v>41</v>
      </c>
      <c r="D85" s="210">
        <f ca="1">TotalRevenue[[#This Row],[Total Revenue (Millions CHI$)]]*792.22</f>
        <v>281238.10000000003</v>
      </c>
      <c r="E85" s="30">
        <v>315</v>
      </c>
      <c r="G85" s="165"/>
      <c r="H85" s="165"/>
      <c r="I85" s="165"/>
      <c r="J85" s="165"/>
      <c r="K85" s="165"/>
      <c r="R85" s="21"/>
    </row>
    <row r="86" spans="1:18" ht="18" customHeight="1">
      <c r="A86" s="7"/>
      <c r="B86" s="28">
        <v>2021</v>
      </c>
      <c r="C86" s="25" t="s">
        <v>41</v>
      </c>
      <c r="D86" s="210">
        <f>TotalRevenue[[#This Row],[Total Revenue (Millions US$)]]*759.07</f>
        <v>327918.24000000005</v>
      </c>
      <c r="E86" s="30">
        <v>432</v>
      </c>
      <c r="G86" s="165"/>
      <c r="H86" s="165"/>
      <c r="I86" s="165"/>
      <c r="J86" s="165"/>
      <c r="K86" s="165"/>
      <c r="R86" s="21"/>
    </row>
    <row r="87" spans="1:18" ht="18" customHeight="1">
      <c r="A87" s="7"/>
      <c r="B87" s="28">
        <v>2022</v>
      </c>
      <c r="C87" s="25" t="s">
        <v>41</v>
      </c>
      <c r="D87" s="210">
        <f>TotalRevenue[[#This Row],[Total Revenue (Millions US$)]]*873.19</f>
        <v>438341.38</v>
      </c>
      <c r="E87" s="30">
        <v>502</v>
      </c>
      <c r="G87" s="165"/>
      <c r="H87" s="165"/>
      <c r="I87" s="165"/>
      <c r="J87" s="165"/>
      <c r="K87" s="165"/>
      <c r="R87" s="21"/>
    </row>
    <row r="88" spans="1:18" ht="18" customHeight="1">
      <c r="A88" s="7"/>
      <c r="B88" s="28"/>
      <c r="D88" s="30"/>
      <c r="E88" s="30"/>
      <c r="G88" s="165"/>
      <c r="H88" s="165"/>
      <c r="I88" s="165"/>
      <c r="J88" s="165"/>
      <c r="K88" s="165"/>
      <c r="R88" s="21"/>
    </row>
    <row r="89" spans="1:18" ht="18" customHeight="1">
      <c r="A89" s="7"/>
      <c r="B89" s="28"/>
      <c r="D89" s="30"/>
      <c r="E89" s="30"/>
      <c r="G89" s="165"/>
      <c r="H89" s="165"/>
      <c r="I89" s="165"/>
      <c r="J89" s="165"/>
      <c r="K89" s="165"/>
      <c r="R89" s="21"/>
    </row>
    <row r="90" spans="1:18" ht="18" customHeight="1">
      <c r="A90" s="7"/>
      <c r="B90" s="28"/>
      <c r="D90" s="30"/>
      <c r="E90" s="30"/>
      <c r="G90" s="165"/>
      <c r="H90" s="165"/>
      <c r="I90" s="165"/>
      <c r="J90" s="165"/>
      <c r="K90" s="165"/>
      <c r="R90" s="21"/>
    </row>
    <row r="91" spans="1:18" ht="18" customHeight="1">
      <c r="A91" s="7"/>
      <c r="B91" s="28"/>
      <c r="D91" s="30"/>
      <c r="E91" s="30"/>
      <c r="G91" s="165"/>
      <c r="H91" s="165"/>
      <c r="I91" s="165"/>
      <c r="J91" s="165"/>
      <c r="K91" s="165"/>
      <c r="R91" s="21"/>
    </row>
    <row r="92" spans="1:18" ht="18" customHeight="1">
      <c r="A92" s="7"/>
      <c r="B92" s="28"/>
      <c r="D92" s="30"/>
      <c r="E92" s="30"/>
      <c r="G92" s="165"/>
      <c r="H92" s="165"/>
      <c r="I92" s="165"/>
      <c r="J92" s="165"/>
      <c r="K92" s="165"/>
      <c r="R92" s="21"/>
    </row>
    <row r="93" spans="1:18" ht="18" customHeight="1">
      <c r="A93" s="7"/>
      <c r="B93" s="28"/>
      <c r="D93" s="30"/>
      <c r="E93" s="30"/>
      <c r="G93" s="165"/>
      <c r="H93" s="165"/>
      <c r="I93" s="165"/>
      <c r="J93" s="165"/>
      <c r="K93" s="165"/>
      <c r="R93" s="21"/>
    </row>
    <row r="94" spans="1:18" ht="18" customHeight="1">
      <c r="A94" s="7"/>
      <c r="B94" s="28"/>
      <c r="D94" s="30"/>
      <c r="E94" s="30"/>
      <c r="G94" s="165"/>
      <c r="H94" s="165"/>
      <c r="I94" s="165"/>
      <c r="J94" s="165"/>
      <c r="K94" s="165"/>
      <c r="R94" s="21"/>
    </row>
    <row r="95" spans="1:18" ht="18" customHeight="1">
      <c r="A95" s="7"/>
      <c r="B95" s="28"/>
      <c r="D95" s="30"/>
      <c r="E95" s="30"/>
      <c r="G95" s="165"/>
      <c r="H95" s="165"/>
      <c r="I95" s="165"/>
      <c r="J95" s="165"/>
      <c r="K95" s="165"/>
      <c r="R95" s="21"/>
    </row>
    <row r="96" spans="1:18" ht="18" customHeight="1">
      <c r="A96" s="7"/>
      <c r="B96" s="28"/>
      <c r="D96" s="30"/>
      <c r="E96" s="30"/>
      <c r="G96" s="165"/>
      <c r="H96" s="165"/>
      <c r="I96" s="165"/>
      <c r="J96" s="165"/>
      <c r="K96" s="165"/>
      <c r="R96" s="21"/>
    </row>
    <row r="97" spans="1:18" ht="18" customHeight="1">
      <c r="A97" s="7"/>
      <c r="B97" s="28"/>
      <c r="D97" s="30"/>
      <c r="E97" s="30"/>
      <c r="G97" s="165"/>
      <c r="H97" s="165"/>
      <c r="I97" s="165"/>
      <c r="J97" s="165"/>
      <c r="K97" s="165"/>
      <c r="R97" s="21"/>
    </row>
    <row r="98" spans="1:18" ht="18" customHeight="1">
      <c r="A98" s="7"/>
      <c r="B98" s="28"/>
      <c r="C98" s="28"/>
      <c r="D98" s="30"/>
      <c r="E98" s="30"/>
      <c r="G98" s="165"/>
      <c r="H98" s="165"/>
      <c r="I98" s="165"/>
      <c r="J98" s="165"/>
      <c r="K98" s="165"/>
      <c r="R98" s="21"/>
    </row>
    <row r="99" spans="1:18" ht="18" customHeight="1">
      <c r="A99" s="7"/>
      <c r="B99" s="28"/>
      <c r="C99" s="28"/>
      <c r="D99" s="30"/>
      <c r="E99" s="30"/>
      <c r="G99" s="165"/>
      <c r="H99" s="165"/>
      <c r="I99" s="165"/>
      <c r="J99" s="165"/>
      <c r="K99" s="165"/>
      <c r="R99" s="21"/>
    </row>
    <row r="100" spans="1:18" ht="18" customHeight="1">
      <c r="A100" s="7"/>
      <c r="B100" s="28"/>
      <c r="C100" s="28"/>
      <c r="D100" s="30"/>
      <c r="E100" s="30"/>
      <c r="G100" s="165"/>
      <c r="H100" s="165"/>
      <c r="I100" s="165"/>
      <c r="J100" s="165"/>
      <c r="K100" s="165"/>
      <c r="R100" s="21"/>
    </row>
    <row r="101" spans="1:18" ht="18" customHeight="1">
      <c r="A101" s="7"/>
      <c r="B101" s="28"/>
      <c r="C101" s="28"/>
      <c r="D101" s="30"/>
      <c r="E101" s="30"/>
      <c r="G101" s="165"/>
      <c r="H101" s="165"/>
      <c r="I101" s="165"/>
      <c r="J101" s="165"/>
      <c r="K101" s="165"/>
      <c r="R101" s="21"/>
    </row>
    <row r="102" spans="1:18" ht="18" customHeight="1">
      <c r="A102" s="7"/>
      <c r="B102" s="28"/>
      <c r="C102" s="28"/>
      <c r="D102" s="30"/>
      <c r="E102" s="30"/>
      <c r="G102" s="165"/>
      <c r="H102" s="165"/>
      <c r="I102" s="165"/>
      <c r="J102" s="165"/>
      <c r="K102" s="165"/>
      <c r="R102" s="21"/>
    </row>
    <row r="103" spans="1:18" ht="18" customHeight="1">
      <c r="A103" s="7"/>
      <c r="B103" s="28"/>
      <c r="C103" s="28"/>
      <c r="D103" s="179"/>
      <c r="E103" s="30"/>
      <c r="G103" s="165"/>
      <c r="H103" s="165"/>
      <c r="I103" s="165"/>
      <c r="J103" s="165"/>
      <c r="K103" s="165"/>
      <c r="R103" s="21" t="s">
        <v>99</v>
      </c>
    </row>
    <row r="104" spans="1:18" ht="18" customHeight="1">
      <c r="A104" s="7"/>
      <c r="B104" s="28"/>
      <c r="C104" s="28"/>
      <c r="D104" s="179"/>
      <c r="E104" s="30"/>
      <c r="G104" s="165"/>
      <c r="H104" s="165"/>
      <c r="I104" s="165"/>
      <c r="J104" s="165"/>
      <c r="K104" s="165"/>
      <c r="R104" s="21" t="s">
        <v>99</v>
      </c>
    </row>
    <row r="105" spans="1:18" ht="18" customHeight="1">
      <c r="A105" s="7"/>
      <c r="B105" s="28"/>
      <c r="C105" s="28"/>
      <c r="D105" s="179"/>
      <c r="E105" s="30"/>
      <c r="G105" s="165"/>
      <c r="H105" s="165"/>
      <c r="I105" s="165"/>
      <c r="J105" s="165"/>
      <c r="K105" s="165"/>
      <c r="R105" s="21" t="s">
        <v>99</v>
      </c>
    </row>
    <row r="106" spans="1:18" ht="18" customHeight="1">
      <c r="A106" s="7"/>
      <c r="B106" s="28"/>
      <c r="C106" s="28"/>
      <c r="D106" s="179"/>
      <c r="E106" s="30"/>
      <c r="G106" s="165"/>
      <c r="H106" s="165"/>
      <c r="I106" s="165"/>
      <c r="J106" s="165"/>
      <c r="K106" s="165"/>
      <c r="R106" s="21" t="s">
        <v>99</v>
      </c>
    </row>
    <row r="107" spans="1:18" ht="18" customHeight="1">
      <c r="A107" s="7"/>
      <c r="B107" s="28"/>
      <c r="C107" s="28"/>
      <c r="D107" s="179"/>
      <c r="E107" s="30"/>
      <c r="G107" s="165"/>
      <c r="H107" s="165"/>
      <c r="I107" s="165"/>
      <c r="J107" s="165"/>
      <c r="K107" s="165"/>
      <c r="R107" s="21" t="s">
        <v>99</v>
      </c>
    </row>
    <row r="108" spans="1:18" ht="18" customHeight="1">
      <c r="A108" s="7"/>
      <c r="B108" s="28"/>
      <c r="C108" s="28"/>
      <c r="D108" s="179"/>
      <c r="E108" s="30"/>
      <c r="G108" s="165"/>
      <c r="H108" s="165"/>
      <c r="I108" s="165"/>
      <c r="J108" s="165"/>
      <c r="K108" s="165"/>
      <c r="R108" s="21" t="s">
        <v>99</v>
      </c>
    </row>
  </sheetData>
  <phoneticPr fontId="11" type="noConversion"/>
  <conditionalFormatting sqref="A1:C1">
    <cfRule type="cellIs" dxfId="181" priority="20" operator="equal">
      <formula>0</formula>
    </cfRule>
  </conditionalFormatting>
  <conditionalFormatting sqref="D1">
    <cfRule type="cellIs" dxfId="180" priority="12" operator="equal">
      <formula>0</formula>
    </cfRule>
  </conditionalFormatting>
  <conditionalFormatting sqref="E1">
    <cfRule type="cellIs" dxfId="179" priority="14" operator="equal">
      <formula>0</formula>
    </cfRule>
  </conditionalFormatting>
  <conditionalFormatting sqref="F1">
    <cfRule type="cellIs" dxfId="178" priority="5" operator="equal">
      <formula>0</formula>
    </cfRule>
  </conditionalFormatting>
  <conditionalFormatting sqref="G1:H1">
    <cfRule type="cellIs" dxfId="177" priority="1" operator="equal">
      <formula>0</formula>
    </cfRule>
  </conditionalFormatting>
  <conditionalFormatting sqref="I1">
    <cfRule type="cellIs" dxfId="176" priority="4" operator="equal">
      <formula>0</formula>
    </cfRule>
  </conditionalFormatting>
  <conditionalFormatting sqref="K1">
    <cfRule type="cellIs" dxfId="175" priority="3" operator="equal">
      <formula>0</formula>
    </cfRule>
  </conditionalFormatting>
  <conditionalFormatting sqref="L1">
    <cfRule type="cellIs" dxfId="174" priority="2" operator="equal">
      <formula>0</formula>
    </cfRule>
  </conditionalFormatting>
  <conditionalFormatting sqref="M1:P1">
    <cfRule type="cellIs" dxfId="173" priority="7" operator="equal">
      <formula>0</formula>
    </cfRule>
  </conditionalFormatting>
  <conditionalFormatting sqref="Q1">
    <cfRule type="cellIs" dxfId="172" priority="6" operator="equal">
      <formula>0</formula>
    </cfRule>
  </conditionalFormatting>
  <conditionalFormatting sqref="R1">
    <cfRule type="cellIs" dxfId="171" priority="17" operator="equal">
      <formula>0</formula>
    </cfRule>
  </conditionalFormatting>
  <conditionalFormatting sqref="R1:XFD1">
    <cfRule type="cellIs" dxfId="170" priority="27" operator="equal">
      <formula>0</formula>
    </cfRule>
  </conditionalFormatting>
  <pageMargins left="0.7" right="0.7" top="0.75" bottom="0.75" header="0.3" footer="0.3"/>
  <pageSetup paperSize="9" orientation="portrait" verticalDpi="0"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2"/>
  <dimension ref="A1:J853"/>
  <sheetViews>
    <sheetView zoomScaleNormal="100" workbookViewId="0">
      <pane ySplit="1" topLeftCell="A2" activePane="bottomLeft" state="frozen"/>
      <selection activeCell="XEK27" sqref="XEK27:XEL27"/>
      <selection pane="bottomLeft"/>
    </sheetView>
  </sheetViews>
  <sheetFormatPr baseColWidth="10" defaultColWidth="10.875" defaultRowHeight="18" customHeight="1"/>
  <cols>
    <col min="1" max="1" width="13" style="7" customWidth="1"/>
    <col min="2" max="2" width="10.125" style="7" customWidth="1"/>
    <col min="3" max="3" width="17.625" style="35" customWidth="1"/>
    <col min="4" max="4" width="28.125" style="35" bestFit="1" customWidth="1"/>
    <col min="5" max="5" width="27" style="35" customWidth="1"/>
    <col min="6" max="6" width="28.375" style="35" customWidth="1"/>
    <col min="7" max="7" width="32.125" style="142" bestFit="1" customWidth="1"/>
    <col min="8" max="8" width="27.375" style="35" hidden="1" customWidth="1"/>
    <col min="9" max="9" width="29" style="144" customWidth="1"/>
    <col min="10" max="10" width="255.5" style="36" bestFit="1" customWidth="1"/>
    <col min="11" max="16384" width="10.875" style="35"/>
  </cols>
  <sheetData>
    <row r="1" spans="1:10" s="6" customFormat="1" ht="18" customHeight="1">
      <c r="A1" s="87" t="s">
        <v>76</v>
      </c>
      <c r="B1" s="87" t="s">
        <v>77</v>
      </c>
      <c r="C1" s="87" t="s">
        <v>0</v>
      </c>
      <c r="D1" s="8" t="s">
        <v>100</v>
      </c>
      <c r="E1" s="87" t="s">
        <v>101</v>
      </c>
      <c r="F1" s="8" t="s">
        <v>102</v>
      </c>
      <c r="G1" s="117" t="s">
        <v>78</v>
      </c>
      <c r="H1" s="8" t="s">
        <v>79</v>
      </c>
      <c r="I1" s="123" t="s">
        <v>103</v>
      </c>
      <c r="J1" s="93" t="s">
        <v>74</v>
      </c>
    </row>
    <row r="2" spans="1:10" ht="18" customHeight="1">
      <c r="A2" s="7" t="s">
        <v>107</v>
      </c>
      <c r="B2" s="45" t="s">
        <v>107</v>
      </c>
      <c r="C2" s="35" t="s">
        <v>41</v>
      </c>
      <c r="D2" s="25" t="s">
        <v>107</v>
      </c>
      <c r="E2" s="25" t="s">
        <v>107</v>
      </c>
      <c r="F2" s="25" t="s">
        <v>107</v>
      </c>
      <c r="G2" s="25" t="s">
        <v>107</v>
      </c>
      <c r="H2" s="26"/>
      <c r="I2" s="132" t="e">
        <f>InternetAdvertising[[#This Row],[Total Revenue (Millions BRL$)]]/('Total Revenue (Millions)'!#REF!)*100</f>
        <v>#VALUE!</v>
      </c>
      <c r="J2" s="102" t="s">
        <v>43</v>
      </c>
    </row>
    <row r="3" spans="1:10" ht="18" customHeight="1">
      <c r="E3" s="36"/>
      <c r="F3" s="42"/>
    </row>
    <row r="4" spans="1:10" ht="18" customHeight="1">
      <c r="E4" s="36"/>
      <c r="F4" s="42"/>
    </row>
    <row r="5" spans="1:10" ht="18" customHeight="1">
      <c r="E5" s="36"/>
      <c r="F5" s="42"/>
    </row>
    <row r="6" spans="1:10" ht="18" customHeight="1">
      <c r="E6" s="36"/>
      <c r="F6" s="42"/>
    </row>
    <row r="7" spans="1:10" ht="18" customHeight="1">
      <c r="E7" s="36"/>
      <c r="F7" s="42"/>
    </row>
    <row r="8" spans="1:10" ht="18" customHeight="1">
      <c r="E8" s="36"/>
      <c r="F8" s="42"/>
    </row>
    <row r="9" spans="1:10" ht="18" customHeight="1">
      <c r="E9" s="36"/>
      <c r="F9" s="42"/>
    </row>
    <row r="10" spans="1:10" ht="18" customHeight="1">
      <c r="E10" s="36"/>
      <c r="F10" s="42"/>
    </row>
    <row r="11" spans="1:10" ht="18" customHeight="1">
      <c r="E11" s="36"/>
      <c r="F11" s="42"/>
    </row>
    <row r="12" spans="1:10" ht="18" customHeight="1">
      <c r="E12" s="36"/>
      <c r="F12" s="47"/>
    </row>
    <row r="13" spans="1:10" ht="18" customHeight="1">
      <c r="E13" s="36"/>
      <c r="F13" s="42"/>
    </row>
    <row r="14" spans="1:10" ht="18" customHeight="1">
      <c r="E14" s="36"/>
      <c r="F14" s="42"/>
    </row>
    <row r="15" spans="1:10" ht="18" customHeight="1">
      <c r="E15" s="36"/>
      <c r="F15" s="42"/>
    </row>
    <row r="16" spans="1:10" ht="18" customHeight="1">
      <c r="E16" s="36"/>
      <c r="F16" s="47"/>
    </row>
    <row r="17" spans="5:6" ht="18" customHeight="1">
      <c r="E17" s="36"/>
      <c r="F17" s="47"/>
    </row>
    <row r="18" spans="5:6" ht="18" customHeight="1">
      <c r="E18" s="36"/>
      <c r="F18" s="47"/>
    </row>
    <row r="19" spans="5:6" ht="18" customHeight="1">
      <c r="E19" s="36"/>
      <c r="F19" s="47"/>
    </row>
    <row r="20" spans="5:6" ht="18" customHeight="1">
      <c r="E20" s="36"/>
      <c r="F20" s="47"/>
    </row>
    <row r="21" spans="5:6" ht="18" customHeight="1">
      <c r="E21" s="36"/>
      <c r="F21" s="47"/>
    </row>
    <row r="22" spans="5:6" ht="18" customHeight="1">
      <c r="E22" s="36"/>
      <c r="F22" s="47"/>
    </row>
    <row r="23" spans="5:6" ht="18" customHeight="1">
      <c r="E23" s="36"/>
      <c r="F23" s="47"/>
    </row>
    <row r="24" spans="5:6" ht="18" customHeight="1">
      <c r="E24" s="36"/>
      <c r="F24" s="47"/>
    </row>
    <row r="25" spans="5:6" ht="18" customHeight="1">
      <c r="E25" s="36"/>
      <c r="F25" s="47"/>
    </row>
    <row r="26" spans="5:6" ht="18" customHeight="1">
      <c r="E26" s="36"/>
      <c r="F26" s="47"/>
    </row>
    <row r="27" spans="5:6" ht="18" customHeight="1">
      <c r="E27" s="36"/>
      <c r="F27" s="47"/>
    </row>
    <row r="28" spans="5:6" ht="18" customHeight="1">
      <c r="E28" s="36"/>
      <c r="F28" s="47"/>
    </row>
    <row r="29" spans="5:6" ht="18" customHeight="1">
      <c r="E29" s="36"/>
      <c r="F29" s="47"/>
    </row>
    <row r="30" spans="5:6" ht="18" customHeight="1">
      <c r="E30" s="36"/>
      <c r="F30" s="47"/>
    </row>
    <row r="31" spans="5:6" ht="18" customHeight="1">
      <c r="E31" s="36"/>
      <c r="F31" s="47"/>
    </row>
    <row r="32" spans="5:6" ht="18" customHeight="1">
      <c r="E32" s="36"/>
      <c r="F32" s="47"/>
    </row>
    <row r="33" spans="5:6" ht="18" customHeight="1">
      <c r="E33" s="36"/>
      <c r="F33" s="42"/>
    </row>
    <row r="34" spans="5:6" ht="18" customHeight="1">
      <c r="E34" s="36"/>
      <c r="F34" s="42"/>
    </row>
    <row r="35" spans="5:6" ht="18" customHeight="1">
      <c r="E35" s="36"/>
      <c r="F35" s="42"/>
    </row>
    <row r="36" spans="5:6" ht="18" customHeight="1">
      <c r="E36" s="36"/>
      <c r="F36" s="42"/>
    </row>
    <row r="37" spans="5:6" ht="18" customHeight="1">
      <c r="E37" s="36"/>
      <c r="F37" s="42"/>
    </row>
    <row r="38" spans="5:6" ht="18" customHeight="1">
      <c r="E38" s="36"/>
      <c r="F38" s="42"/>
    </row>
    <row r="39" spans="5:6" ht="18" customHeight="1">
      <c r="E39" s="36"/>
      <c r="F39" s="42"/>
    </row>
    <row r="40" spans="5:6" ht="18" customHeight="1">
      <c r="E40" s="36"/>
      <c r="F40" s="42"/>
    </row>
    <row r="41" spans="5:6" ht="18" customHeight="1">
      <c r="E41" s="36"/>
      <c r="F41" s="42"/>
    </row>
    <row r="42" spans="5:6" ht="18" customHeight="1">
      <c r="E42" s="36"/>
      <c r="F42" s="42"/>
    </row>
    <row r="43" spans="5:6" ht="18" customHeight="1">
      <c r="E43" s="36"/>
      <c r="F43" s="47"/>
    </row>
    <row r="44" spans="5:6" ht="18" customHeight="1">
      <c r="E44" s="36"/>
      <c r="F44" s="42"/>
    </row>
    <row r="45" spans="5:6" ht="18" customHeight="1">
      <c r="E45" s="36"/>
      <c r="F45" s="42"/>
    </row>
    <row r="46" spans="5:6" ht="18" customHeight="1">
      <c r="E46" s="36"/>
      <c r="F46" s="42"/>
    </row>
    <row r="47" spans="5:6" ht="18" customHeight="1">
      <c r="E47" s="36"/>
      <c r="F47" s="47"/>
    </row>
    <row r="48" spans="5:6" ht="18" customHeight="1">
      <c r="E48" s="36"/>
      <c r="F48" s="47"/>
    </row>
    <row r="49" spans="5:6" ht="18" customHeight="1">
      <c r="E49" s="36"/>
      <c r="F49" s="47"/>
    </row>
    <row r="50" spans="5:6" ht="18" customHeight="1">
      <c r="E50" s="36"/>
      <c r="F50" s="47"/>
    </row>
    <row r="51" spans="5:6" ht="18" customHeight="1">
      <c r="E51" s="36"/>
      <c r="F51" s="47"/>
    </row>
    <row r="52" spans="5:6" ht="18" customHeight="1">
      <c r="E52" s="36"/>
      <c r="F52" s="47"/>
    </row>
    <row r="53" spans="5:6" ht="18" customHeight="1">
      <c r="E53" s="36"/>
      <c r="F53" s="47"/>
    </row>
    <row r="54" spans="5:6" ht="18" customHeight="1">
      <c r="E54" s="36"/>
      <c r="F54" s="47"/>
    </row>
    <row r="55" spans="5:6" ht="18" customHeight="1">
      <c r="E55" s="36"/>
      <c r="F55" s="47"/>
    </row>
    <row r="56" spans="5:6" ht="18" customHeight="1">
      <c r="E56" s="36"/>
      <c r="F56" s="47"/>
    </row>
    <row r="57" spans="5:6" ht="18" customHeight="1">
      <c r="E57" s="36"/>
      <c r="F57" s="47"/>
    </row>
    <row r="58" spans="5:6" ht="18" customHeight="1">
      <c r="E58" s="36"/>
      <c r="F58" s="47"/>
    </row>
    <row r="59" spans="5:6" ht="18" customHeight="1">
      <c r="E59" s="36"/>
      <c r="F59" s="47"/>
    </row>
    <row r="60" spans="5:6" ht="18" customHeight="1">
      <c r="E60" s="36"/>
      <c r="F60" s="47"/>
    </row>
    <row r="61" spans="5:6" ht="18" customHeight="1">
      <c r="E61" s="36"/>
      <c r="F61" s="47"/>
    </row>
    <row r="62" spans="5:6" ht="18" customHeight="1">
      <c r="E62" s="36"/>
      <c r="F62" s="47"/>
    </row>
    <row r="63" spans="5:6" ht="18" customHeight="1">
      <c r="E63" s="36"/>
      <c r="F63" s="47"/>
    </row>
    <row r="64" spans="5:6" ht="18" customHeight="1">
      <c r="E64" s="36"/>
      <c r="F64" s="42"/>
    </row>
    <row r="65" spans="5:6" ht="18" customHeight="1">
      <c r="E65" s="36"/>
      <c r="F65" s="42"/>
    </row>
    <row r="66" spans="5:6" ht="18" customHeight="1">
      <c r="E66" s="36"/>
      <c r="F66" s="42"/>
    </row>
    <row r="67" spans="5:6" ht="18" customHeight="1">
      <c r="E67" s="36"/>
      <c r="F67" s="42"/>
    </row>
    <row r="68" spans="5:6" ht="18" customHeight="1">
      <c r="E68" s="36"/>
      <c r="F68" s="42"/>
    </row>
    <row r="69" spans="5:6" ht="18" customHeight="1">
      <c r="E69" s="36"/>
      <c r="F69" s="42"/>
    </row>
    <row r="70" spans="5:6" ht="18" customHeight="1">
      <c r="E70" s="36"/>
      <c r="F70" s="42"/>
    </row>
    <row r="71" spans="5:6" ht="18" customHeight="1">
      <c r="E71" s="36"/>
      <c r="F71" s="42"/>
    </row>
    <row r="72" spans="5:6" ht="18" customHeight="1">
      <c r="E72" s="36"/>
      <c r="F72" s="42"/>
    </row>
    <row r="73" spans="5:6" ht="18" customHeight="1">
      <c r="E73" s="36"/>
      <c r="F73" s="42"/>
    </row>
    <row r="74" spans="5:6" ht="18" customHeight="1">
      <c r="E74" s="36"/>
      <c r="F74" s="47"/>
    </row>
    <row r="75" spans="5:6" ht="18" customHeight="1">
      <c r="E75" s="36"/>
      <c r="F75" s="42"/>
    </row>
    <row r="76" spans="5:6" ht="18" customHeight="1">
      <c r="E76" s="36"/>
      <c r="F76" s="42"/>
    </row>
    <row r="77" spans="5:6" ht="18" customHeight="1">
      <c r="E77" s="36"/>
      <c r="F77" s="42"/>
    </row>
    <row r="78" spans="5:6" ht="18" customHeight="1">
      <c r="E78" s="36"/>
      <c r="F78" s="47"/>
    </row>
    <row r="79" spans="5:6" ht="18" customHeight="1">
      <c r="E79" s="36"/>
      <c r="F79" s="47"/>
    </row>
    <row r="80" spans="5:6" ht="18" customHeight="1">
      <c r="E80" s="36"/>
      <c r="F80" s="47"/>
    </row>
    <row r="81" spans="5:6" ht="18" customHeight="1">
      <c r="E81" s="36"/>
      <c r="F81" s="47"/>
    </row>
    <row r="82" spans="5:6" ht="18" customHeight="1">
      <c r="E82" s="36"/>
      <c r="F82" s="47"/>
    </row>
    <row r="83" spans="5:6" ht="18" customHeight="1">
      <c r="E83" s="36"/>
      <c r="F83" s="47"/>
    </row>
    <row r="84" spans="5:6" ht="18" customHeight="1">
      <c r="E84" s="36"/>
      <c r="F84" s="47"/>
    </row>
    <row r="85" spans="5:6" ht="18" customHeight="1">
      <c r="E85" s="36"/>
      <c r="F85" s="47"/>
    </row>
    <row r="86" spans="5:6" ht="18" customHeight="1">
      <c r="E86" s="36"/>
      <c r="F86" s="47"/>
    </row>
    <row r="87" spans="5:6" ht="18" customHeight="1">
      <c r="E87" s="36"/>
      <c r="F87" s="47"/>
    </row>
    <row r="88" spans="5:6" ht="18" customHeight="1">
      <c r="E88" s="36"/>
      <c r="F88" s="47"/>
    </row>
    <row r="89" spans="5:6" ht="18" customHeight="1">
      <c r="E89" s="36"/>
      <c r="F89" s="47"/>
    </row>
    <row r="90" spans="5:6" ht="18" customHeight="1">
      <c r="E90" s="36"/>
      <c r="F90" s="47"/>
    </row>
    <row r="91" spans="5:6" ht="18" customHeight="1">
      <c r="E91" s="36"/>
      <c r="F91" s="47"/>
    </row>
    <row r="92" spans="5:6" ht="18" customHeight="1">
      <c r="E92" s="36"/>
      <c r="F92" s="47"/>
    </row>
    <row r="93" spans="5:6" ht="18" customHeight="1">
      <c r="E93" s="36"/>
      <c r="F93" s="47"/>
    </row>
    <row r="94" spans="5:6" ht="18" customHeight="1">
      <c r="E94" s="36"/>
      <c r="F94" s="47"/>
    </row>
    <row r="95" spans="5:6" ht="18" customHeight="1">
      <c r="E95" s="36"/>
      <c r="F95" s="42"/>
    </row>
    <row r="96" spans="5:6" ht="18" customHeight="1">
      <c r="E96" s="36"/>
      <c r="F96" s="42"/>
    </row>
    <row r="97" spans="5:6" ht="18" customHeight="1">
      <c r="E97" s="36"/>
      <c r="F97" s="42"/>
    </row>
    <row r="98" spans="5:6" ht="18" customHeight="1">
      <c r="E98" s="36"/>
      <c r="F98" s="42"/>
    </row>
    <row r="99" spans="5:6" ht="18" customHeight="1">
      <c r="E99" s="36"/>
      <c r="F99" s="42"/>
    </row>
    <row r="100" spans="5:6" ht="18" customHeight="1">
      <c r="E100" s="36"/>
      <c r="F100" s="42"/>
    </row>
    <row r="101" spans="5:6" ht="18" customHeight="1">
      <c r="E101" s="36"/>
      <c r="F101" s="42"/>
    </row>
    <row r="102" spans="5:6" ht="18" customHeight="1">
      <c r="E102" s="36"/>
      <c r="F102" s="42"/>
    </row>
    <row r="103" spans="5:6" ht="18" customHeight="1">
      <c r="E103" s="36"/>
      <c r="F103" s="42"/>
    </row>
    <row r="104" spans="5:6" ht="18" customHeight="1">
      <c r="E104" s="36"/>
      <c r="F104" s="42"/>
    </row>
    <row r="105" spans="5:6" ht="18" customHeight="1">
      <c r="E105" s="36"/>
      <c r="F105" s="47"/>
    </row>
    <row r="106" spans="5:6" ht="18" customHeight="1">
      <c r="E106" s="36"/>
      <c r="F106" s="42"/>
    </row>
    <row r="107" spans="5:6" ht="18" customHeight="1">
      <c r="E107" s="36"/>
      <c r="F107" s="42"/>
    </row>
    <row r="108" spans="5:6" ht="18" customHeight="1">
      <c r="E108" s="36"/>
      <c r="F108" s="42"/>
    </row>
    <row r="109" spans="5:6" ht="18" customHeight="1">
      <c r="E109" s="36"/>
      <c r="F109" s="47"/>
    </row>
    <row r="110" spans="5:6" ht="18" customHeight="1">
      <c r="E110" s="36"/>
      <c r="F110" s="47"/>
    </row>
    <row r="111" spans="5:6" ht="18" customHeight="1">
      <c r="E111" s="36"/>
      <c r="F111" s="47"/>
    </row>
    <row r="112" spans="5:6" ht="18" customHeight="1">
      <c r="E112" s="36"/>
      <c r="F112" s="47"/>
    </row>
    <row r="113" spans="5:6" ht="18" customHeight="1">
      <c r="E113" s="36"/>
      <c r="F113" s="47"/>
    </row>
    <row r="114" spans="5:6" ht="18" customHeight="1">
      <c r="E114" s="36"/>
      <c r="F114" s="47"/>
    </row>
    <row r="115" spans="5:6" ht="18" customHeight="1">
      <c r="E115" s="36"/>
      <c r="F115" s="47"/>
    </row>
    <row r="116" spans="5:6" ht="18" customHeight="1">
      <c r="E116" s="36"/>
      <c r="F116" s="47"/>
    </row>
    <row r="117" spans="5:6" ht="18" customHeight="1">
      <c r="E117" s="36"/>
      <c r="F117" s="47"/>
    </row>
    <row r="118" spans="5:6" ht="18" customHeight="1">
      <c r="E118" s="36"/>
      <c r="F118" s="47"/>
    </row>
    <row r="119" spans="5:6" ht="18" customHeight="1">
      <c r="E119" s="36"/>
      <c r="F119" s="47"/>
    </row>
    <row r="120" spans="5:6" ht="18" customHeight="1">
      <c r="E120" s="36"/>
      <c r="F120" s="47"/>
    </row>
    <row r="121" spans="5:6" ht="18" customHeight="1">
      <c r="E121" s="36"/>
      <c r="F121" s="47"/>
    </row>
    <row r="122" spans="5:6" ht="18" customHeight="1">
      <c r="E122" s="36"/>
      <c r="F122" s="47"/>
    </row>
    <row r="123" spans="5:6" ht="18" customHeight="1">
      <c r="E123" s="36"/>
      <c r="F123" s="47"/>
    </row>
    <row r="124" spans="5:6" ht="18" customHeight="1">
      <c r="E124" s="36"/>
      <c r="F124" s="47"/>
    </row>
    <row r="125" spans="5:6" ht="18" customHeight="1">
      <c r="E125" s="36"/>
      <c r="F125" s="47"/>
    </row>
    <row r="126" spans="5:6" ht="18" customHeight="1">
      <c r="E126" s="36"/>
      <c r="F126" s="42"/>
    </row>
    <row r="127" spans="5:6" ht="18" customHeight="1">
      <c r="E127" s="36"/>
      <c r="F127" s="42"/>
    </row>
    <row r="128" spans="5:6" ht="18" customHeight="1">
      <c r="E128" s="36"/>
      <c r="F128" s="42"/>
    </row>
    <row r="129" spans="5:6" ht="18" customHeight="1">
      <c r="E129" s="36"/>
      <c r="F129" s="42"/>
    </row>
    <row r="130" spans="5:6" ht="18" customHeight="1">
      <c r="E130" s="36"/>
      <c r="F130" s="42"/>
    </row>
    <row r="131" spans="5:6" ht="18" customHeight="1">
      <c r="E131" s="36"/>
      <c r="F131" s="42"/>
    </row>
    <row r="132" spans="5:6" ht="18" customHeight="1">
      <c r="E132" s="36"/>
      <c r="F132" s="42"/>
    </row>
    <row r="133" spans="5:6" ht="18" customHeight="1">
      <c r="E133" s="36"/>
      <c r="F133" s="42"/>
    </row>
    <row r="134" spans="5:6" ht="18" customHeight="1">
      <c r="E134" s="36"/>
      <c r="F134" s="42"/>
    </row>
    <row r="135" spans="5:6" ht="18" customHeight="1">
      <c r="E135" s="36"/>
      <c r="F135" s="42"/>
    </row>
    <row r="136" spans="5:6" ht="18" customHeight="1">
      <c r="E136" s="36"/>
      <c r="F136" s="47"/>
    </row>
    <row r="137" spans="5:6" ht="18" customHeight="1">
      <c r="E137" s="36"/>
      <c r="F137" s="42"/>
    </row>
    <row r="138" spans="5:6" ht="18" customHeight="1">
      <c r="E138" s="36"/>
      <c r="F138" s="42"/>
    </row>
    <row r="139" spans="5:6" ht="18" customHeight="1">
      <c r="E139" s="36"/>
      <c r="F139" s="42"/>
    </row>
    <row r="140" spans="5:6" ht="18" customHeight="1">
      <c r="E140" s="36"/>
      <c r="F140" s="47"/>
    </row>
    <row r="141" spans="5:6" ht="18" customHeight="1">
      <c r="E141" s="36"/>
      <c r="F141" s="47"/>
    </row>
    <row r="142" spans="5:6" ht="18" customHeight="1">
      <c r="E142" s="36"/>
      <c r="F142" s="47"/>
    </row>
    <row r="143" spans="5:6" ht="18" customHeight="1">
      <c r="E143" s="36"/>
      <c r="F143" s="47"/>
    </row>
    <row r="144" spans="5:6" ht="18" customHeight="1">
      <c r="E144" s="36"/>
      <c r="F144" s="47"/>
    </row>
    <row r="145" spans="5:6" ht="18" customHeight="1">
      <c r="E145" s="36"/>
      <c r="F145" s="47"/>
    </row>
    <row r="146" spans="5:6" ht="18" customHeight="1">
      <c r="E146" s="36"/>
      <c r="F146" s="47"/>
    </row>
    <row r="147" spans="5:6" ht="18" customHeight="1">
      <c r="E147" s="36"/>
      <c r="F147" s="47"/>
    </row>
    <row r="148" spans="5:6" ht="18" customHeight="1">
      <c r="E148" s="36"/>
      <c r="F148" s="47"/>
    </row>
    <row r="149" spans="5:6" ht="18" customHeight="1">
      <c r="E149" s="36"/>
      <c r="F149" s="47"/>
    </row>
    <row r="150" spans="5:6" ht="18" customHeight="1">
      <c r="E150" s="36"/>
      <c r="F150" s="47"/>
    </row>
    <row r="151" spans="5:6" ht="18" customHeight="1">
      <c r="E151" s="36"/>
      <c r="F151" s="47"/>
    </row>
    <row r="152" spans="5:6" ht="18" customHeight="1">
      <c r="E152" s="36"/>
      <c r="F152" s="47"/>
    </row>
    <row r="153" spans="5:6" ht="18" customHeight="1">
      <c r="E153" s="36"/>
      <c r="F153" s="47"/>
    </row>
    <row r="154" spans="5:6" ht="18" customHeight="1">
      <c r="E154" s="36"/>
      <c r="F154" s="47"/>
    </row>
    <row r="155" spans="5:6" ht="18" customHeight="1">
      <c r="E155" s="36"/>
      <c r="F155" s="47"/>
    </row>
    <row r="156" spans="5:6" ht="18" customHeight="1">
      <c r="E156" s="36"/>
      <c r="F156" s="47"/>
    </row>
    <row r="157" spans="5:6" ht="18" customHeight="1">
      <c r="E157" s="36"/>
      <c r="F157" s="42"/>
    </row>
    <row r="158" spans="5:6" ht="18" customHeight="1">
      <c r="E158" s="36"/>
      <c r="F158" s="42"/>
    </row>
    <row r="159" spans="5:6" ht="18" customHeight="1">
      <c r="E159" s="36"/>
      <c r="F159" s="42"/>
    </row>
    <row r="160" spans="5:6" ht="18" customHeight="1">
      <c r="E160" s="36"/>
      <c r="F160" s="42"/>
    </row>
    <row r="161" spans="5:6" ht="18" customHeight="1">
      <c r="E161" s="36"/>
      <c r="F161" s="42"/>
    </row>
    <row r="162" spans="5:6" ht="18" customHeight="1">
      <c r="E162" s="36"/>
      <c r="F162" s="42"/>
    </row>
    <row r="163" spans="5:6" ht="18" customHeight="1">
      <c r="E163" s="36"/>
      <c r="F163" s="42"/>
    </row>
    <row r="164" spans="5:6" ht="18" customHeight="1">
      <c r="E164" s="36"/>
      <c r="F164" s="42"/>
    </row>
    <row r="165" spans="5:6" ht="18" customHeight="1">
      <c r="E165" s="36"/>
      <c r="F165" s="42"/>
    </row>
    <row r="166" spans="5:6" ht="18" customHeight="1">
      <c r="E166" s="36"/>
      <c r="F166" s="42"/>
    </row>
    <row r="167" spans="5:6" ht="18" customHeight="1">
      <c r="E167" s="36"/>
      <c r="F167" s="47"/>
    </row>
    <row r="168" spans="5:6" ht="18" customHeight="1">
      <c r="E168" s="36"/>
      <c r="F168" s="42"/>
    </row>
    <row r="169" spans="5:6" ht="18" customHeight="1">
      <c r="E169" s="36"/>
      <c r="F169" s="42"/>
    </row>
    <row r="170" spans="5:6" ht="18" customHeight="1">
      <c r="E170" s="36"/>
      <c r="F170" s="42"/>
    </row>
    <row r="171" spans="5:6" ht="18" customHeight="1">
      <c r="E171" s="36"/>
      <c r="F171" s="47"/>
    </row>
    <row r="172" spans="5:6" ht="18" customHeight="1">
      <c r="E172" s="36"/>
      <c r="F172" s="47"/>
    </row>
    <row r="173" spans="5:6" ht="18" customHeight="1">
      <c r="E173" s="36"/>
      <c r="F173" s="47"/>
    </row>
    <row r="174" spans="5:6" ht="18" customHeight="1">
      <c r="E174" s="36"/>
      <c r="F174" s="47"/>
    </row>
    <row r="175" spans="5:6" ht="18" customHeight="1">
      <c r="E175" s="36"/>
      <c r="F175" s="47"/>
    </row>
    <row r="176" spans="5:6" ht="18" customHeight="1">
      <c r="E176" s="36"/>
      <c r="F176" s="47"/>
    </row>
    <row r="177" spans="5:6" ht="18" customHeight="1">
      <c r="E177" s="36"/>
      <c r="F177" s="47"/>
    </row>
    <row r="178" spans="5:6" ht="18" customHeight="1">
      <c r="E178" s="36"/>
      <c r="F178" s="47"/>
    </row>
    <row r="179" spans="5:6" ht="18" customHeight="1">
      <c r="E179" s="36"/>
      <c r="F179" s="47"/>
    </row>
    <row r="180" spans="5:6" ht="18" customHeight="1">
      <c r="E180" s="36"/>
      <c r="F180" s="47"/>
    </row>
    <row r="181" spans="5:6" ht="18" customHeight="1">
      <c r="E181" s="36"/>
      <c r="F181" s="47"/>
    </row>
    <row r="182" spans="5:6" ht="18" customHeight="1">
      <c r="E182" s="36"/>
      <c r="F182" s="47"/>
    </row>
    <row r="183" spans="5:6" ht="18" customHeight="1">
      <c r="E183" s="36"/>
      <c r="F183" s="47"/>
    </row>
    <row r="184" spans="5:6" ht="18" customHeight="1">
      <c r="E184" s="36"/>
      <c r="F184" s="47"/>
    </row>
    <row r="185" spans="5:6" ht="18" customHeight="1">
      <c r="E185" s="36"/>
      <c r="F185" s="47"/>
    </row>
    <row r="186" spans="5:6" ht="18" customHeight="1">
      <c r="E186" s="36"/>
      <c r="F186" s="47"/>
    </row>
    <row r="187" spans="5:6" ht="18" customHeight="1">
      <c r="E187" s="36"/>
      <c r="F187" s="47"/>
    </row>
    <row r="188" spans="5:6" ht="18" customHeight="1">
      <c r="E188" s="36"/>
      <c r="F188" s="42"/>
    </row>
    <row r="189" spans="5:6" ht="18" customHeight="1">
      <c r="E189" s="36"/>
      <c r="F189" s="42"/>
    </row>
    <row r="190" spans="5:6" ht="18" customHeight="1">
      <c r="E190" s="36"/>
      <c r="F190" s="42"/>
    </row>
    <row r="191" spans="5:6" ht="18" customHeight="1">
      <c r="E191" s="36"/>
      <c r="F191" s="42"/>
    </row>
    <row r="192" spans="5:6" ht="18" customHeight="1">
      <c r="E192" s="36"/>
      <c r="F192" s="42"/>
    </row>
    <row r="193" spans="5:6" ht="18" customHeight="1">
      <c r="E193" s="36"/>
      <c r="F193" s="42"/>
    </row>
    <row r="194" spans="5:6" ht="18" customHeight="1">
      <c r="E194" s="36"/>
      <c r="F194" s="42"/>
    </row>
    <row r="195" spans="5:6" ht="18" customHeight="1">
      <c r="E195" s="36"/>
      <c r="F195" s="42"/>
    </row>
    <row r="196" spans="5:6" ht="18" customHeight="1">
      <c r="E196" s="36"/>
      <c r="F196" s="42"/>
    </row>
    <row r="197" spans="5:6" ht="18" customHeight="1">
      <c r="E197" s="36"/>
      <c r="F197" s="42"/>
    </row>
    <row r="198" spans="5:6" ht="18" customHeight="1">
      <c r="E198" s="36"/>
      <c r="F198" s="47"/>
    </row>
    <row r="199" spans="5:6" ht="18" customHeight="1">
      <c r="E199" s="36"/>
      <c r="F199" s="42"/>
    </row>
    <row r="200" spans="5:6" ht="18" customHeight="1">
      <c r="E200" s="36"/>
      <c r="F200" s="42"/>
    </row>
    <row r="201" spans="5:6" ht="18" customHeight="1">
      <c r="E201" s="36"/>
      <c r="F201" s="42"/>
    </row>
    <row r="202" spans="5:6" ht="18" customHeight="1">
      <c r="E202" s="36"/>
      <c r="F202" s="47"/>
    </row>
    <row r="203" spans="5:6" ht="18" customHeight="1">
      <c r="E203" s="36"/>
      <c r="F203" s="47"/>
    </row>
    <row r="204" spans="5:6" ht="18" customHeight="1">
      <c r="E204" s="36"/>
      <c r="F204" s="47"/>
    </row>
    <row r="205" spans="5:6" ht="18" customHeight="1">
      <c r="E205" s="36"/>
      <c r="F205" s="47"/>
    </row>
    <row r="206" spans="5:6" ht="18" customHeight="1">
      <c r="E206" s="36"/>
      <c r="F206" s="47"/>
    </row>
    <row r="207" spans="5:6" ht="18" customHeight="1">
      <c r="E207" s="36"/>
      <c r="F207" s="47"/>
    </row>
    <row r="208" spans="5:6" ht="18" customHeight="1">
      <c r="E208" s="36"/>
      <c r="F208" s="47"/>
    </row>
    <row r="209" spans="5:6" ht="18" customHeight="1">
      <c r="E209" s="36"/>
      <c r="F209" s="47"/>
    </row>
    <row r="210" spans="5:6" ht="18" customHeight="1">
      <c r="E210" s="36"/>
      <c r="F210" s="47"/>
    </row>
    <row r="211" spans="5:6" ht="18" customHeight="1">
      <c r="E211" s="36"/>
      <c r="F211" s="47"/>
    </row>
    <row r="212" spans="5:6" ht="18" customHeight="1">
      <c r="E212" s="36"/>
      <c r="F212" s="47"/>
    </row>
    <row r="213" spans="5:6" ht="18" customHeight="1">
      <c r="E213" s="36"/>
      <c r="F213" s="47"/>
    </row>
    <row r="214" spans="5:6" ht="18" customHeight="1">
      <c r="E214" s="36"/>
      <c r="F214" s="47"/>
    </row>
    <row r="215" spans="5:6" ht="18" customHeight="1">
      <c r="E215" s="36"/>
      <c r="F215" s="47"/>
    </row>
    <row r="216" spans="5:6" ht="18" customHeight="1">
      <c r="E216" s="36"/>
      <c r="F216" s="47"/>
    </row>
    <row r="217" spans="5:6" ht="18" customHeight="1">
      <c r="E217" s="36"/>
      <c r="F217" s="47"/>
    </row>
    <row r="218" spans="5:6" ht="18" customHeight="1">
      <c r="E218" s="36"/>
      <c r="F218" s="47"/>
    </row>
    <row r="219" spans="5:6" ht="18" customHeight="1">
      <c r="E219" s="36"/>
      <c r="F219" s="42"/>
    </row>
    <row r="220" spans="5:6" ht="18" customHeight="1">
      <c r="E220" s="36"/>
      <c r="F220" s="42"/>
    </row>
    <row r="221" spans="5:6" ht="18" customHeight="1">
      <c r="E221" s="36"/>
      <c r="F221" s="42"/>
    </row>
    <row r="222" spans="5:6" ht="18" customHeight="1">
      <c r="E222" s="36"/>
      <c r="F222" s="42"/>
    </row>
    <row r="223" spans="5:6" ht="18" customHeight="1">
      <c r="E223" s="36"/>
      <c r="F223" s="42"/>
    </row>
    <row r="224" spans="5:6" ht="18" customHeight="1">
      <c r="E224" s="36"/>
      <c r="F224" s="42"/>
    </row>
    <row r="225" spans="5:6" ht="18" customHeight="1">
      <c r="E225" s="36"/>
      <c r="F225" s="42"/>
    </row>
    <row r="226" spans="5:6" ht="18" customHeight="1">
      <c r="E226" s="36"/>
      <c r="F226" s="42"/>
    </row>
    <row r="227" spans="5:6" ht="18" customHeight="1">
      <c r="E227" s="36"/>
      <c r="F227" s="42"/>
    </row>
    <row r="228" spans="5:6" ht="18" customHeight="1">
      <c r="E228" s="36"/>
      <c r="F228" s="42"/>
    </row>
    <row r="229" spans="5:6" ht="18" customHeight="1">
      <c r="E229" s="36"/>
      <c r="F229" s="47"/>
    </row>
    <row r="230" spans="5:6" ht="18" customHeight="1">
      <c r="E230" s="36"/>
      <c r="F230" s="42"/>
    </row>
    <row r="231" spans="5:6" ht="18" customHeight="1">
      <c r="E231" s="36"/>
      <c r="F231" s="42"/>
    </row>
    <row r="232" spans="5:6" ht="18" customHeight="1">
      <c r="E232" s="36"/>
      <c r="F232" s="42"/>
    </row>
    <row r="233" spans="5:6" ht="18" customHeight="1">
      <c r="E233" s="36"/>
      <c r="F233" s="47"/>
    </row>
    <row r="234" spans="5:6" ht="18" customHeight="1">
      <c r="E234" s="36"/>
      <c r="F234" s="47"/>
    </row>
    <row r="235" spans="5:6" ht="18" customHeight="1">
      <c r="E235" s="36"/>
      <c r="F235" s="47"/>
    </row>
    <row r="236" spans="5:6" ht="18" customHeight="1">
      <c r="E236" s="36"/>
      <c r="F236" s="47"/>
    </row>
    <row r="237" spans="5:6" ht="18" customHeight="1">
      <c r="E237" s="36"/>
      <c r="F237" s="47"/>
    </row>
    <row r="238" spans="5:6" ht="18" customHeight="1">
      <c r="E238" s="36"/>
      <c r="F238" s="47"/>
    </row>
    <row r="239" spans="5:6" ht="18" customHeight="1">
      <c r="E239" s="36"/>
      <c r="F239" s="47"/>
    </row>
    <row r="240" spans="5:6" ht="18" customHeight="1">
      <c r="E240" s="36"/>
      <c r="F240" s="47"/>
    </row>
    <row r="241" spans="5:6" ht="18" customHeight="1">
      <c r="E241" s="36"/>
      <c r="F241" s="47"/>
    </row>
    <row r="242" spans="5:6" ht="18" customHeight="1">
      <c r="E242" s="36"/>
      <c r="F242" s="47"/>
    </row>
    <row r="243" spans="5:6" ht="18" customHeight="1">
      <c r="E243" s="36"/>
      <c r="F243" s="47"/>
    </row>
    <row r="244" spans="5:6" ht="18" customHeight="1">
      <c r="E244" s="36"/>
      <c r="F244" s="47"/>
    </row>
    <row r="245" spans="5:6" ht="18" customHeight="1">
      <c r="E245" s="36"/>
      <c r="F245" s="47"/>
    </row>
    <row r="246" spans="5:6" ht="18" customHeight="1">
      <c r="E246" s="36"/>
      <c r="F246" s="47"/>
    </row>
    <row r="247" spans="5:6" ht="18" customHeight="1">
      <c r="E247" s="36"/>
      <c r="F247" s="47"/>
    </row>
    <row r="248" spans="5:6" ht="18" customHeight="1">
      <c r="E248" s="36"/>
      <c r="F248" s="47"/>
    </row>
    <row r="249" spans="5:6" ht="18" customHeight="1">
      <c r="E249" s="36"/>
      <c r="F249" s="47"/>
    </row>
    <row r="250" spans="5:6" ht="18" customHeight="1">
      <c r="E250" s="36"/>
      <c r="F250" s="42"/>
    </row>
    <row r="251" spans="5:6" ht="18" customHeight="1">
      <c r="E251" s="36"/>
      <c r="F251" s="42"/>
    </row>
    <row r="252" spans="5:6" ht="18" customHeight="1">
      <c r="E252" s="36"/>
      <c r="F252" s="42"/>
    </row>
    <row r="253" spans="5:6" ht="18" customHeight="1">
      <c r="E253" s="36"/>
      <c r="F253" s="42"/>
    </row>
    <row r="254" spans="5:6" ht="18" customHeight="1">
      <c r="E254" s="36"/>
      <c r="F254" s="42"/>
    </row>
    <row r="255" spans="5:6" ht="18" customHeight="1">
      <c r="E255" s="36"/>
      <c r="F255" s="42"/>
    </row>
    <row r="256" spans="5:6" ht="18" customHeight="1">
      <c r="E256" s="36"/>
      <c r="F256" s="42"/>
    </row>
    <row r="257" spans="5:6" ht="18" customHeight="1">
      <c r="E257" s="36"/>
      <c r="F257" s="42"/>
    </row>
    <row r="258" spans="5:6" ht="18" customHeight="1">
      <c r="E258" s="36"/>
      <c r="F258" s="42"/>
    </row>
    <row r="259" spans="5:6" ht="18" customHeight="1">
      <c r="E259" s="36"/>
      <c r="F259" s="42"/>
    </row>
    <row r="260" spans="5:6" ht="18" customHeight="1">
      <c r="E260" s="36"/>
      <c r="F260" s="47"/>
    </row>
    <row r="261" spans="5:6" ht="18" customHeight="1">
      <c r="E261" s="36"/>
      <c r="F261" s="42"/>
    </row>
    <row r="262" spans="5:6" ht="18" customHeight="1">
      <c r="E262" s="36"/>
      <c r="F262" s="42"/>
    </row>
    <row r="263" spans="5:6" ht="18" customHeight="1">
      <c r="E263" s="36"/>
      <c r="F263" s="42"/>
    </row>
    <row r="264" spans="5:6" ht="18" customHeight="1">
      <c r="E264" s="36"/>
      <c r="F264" s="47"/>
    </row>
    <row r="265" spans="5:6" ht="18" customHeight="1">
      <c r="E265" s="36"/>
      <c r="F265" s="47"/>
    </row>
    <row r="266" spans="5:6" ht="18" customHeight="1">
      <c r="E266" s="36"/>
      <c r="F266" s="47"/>
    </row>
    <row r="267" spans="5:6" ht="18" customHeight="1">
      <c r="E267" s="36"/>
      <c r="F267" s="47"/>
    </row>
    <row r="268" spans="5:6" ht="18" customHeight="1">
      <c r="E268" s="36"/>
      <c r="F268" s="47"/>
    </row>
    <row r="269" spans="5:6" ht="18" customHeight="1">
      <c r="E269" s="36"/>
      <c r="F269" s="47"/>
    </row>
    <row r="270" spans="5:6" ht="18" customHeight="1">
      <c r="E270" s="36"/>
      <c r="F270" s="47"/>
    </row>
    <row r="271" spans="5:6" ht="18" customHeight="1">
      <c r="E271" s="36"/>
      <c r="F271" s="47"/>
    </row>
    <row r="272" spans="5:6" ht="18" customHeight="1">
      <c r="E272" s="36"/>
      <c r="F272" s="47"/>
    </row>
    <row r="273" spans="5:6" ht="18" customHeight="1">
      <c r="E273" s="36"/>
      <c r="F273" s="47"/>
    </row>
    <row r="274" spans="5:6" ht="18" customHeight="1">
      <c r="E274" s="36"/>
      <c r="F274" s="47"/>
    </row>
    <row r="275" spans="5:6" ht="18" customHeight="1">
      <c r="E275" s="36"/>
      <c r="F275" s="47"/>
    </row>
    <row r="276" spans="5:6" ht="18" customHeight="1">
      <c r="E276" s="36"/>
      <c r="F276" s="47"/>
    </row>
    <row r="277" spans="5:6" ht="18" customHeight="1">
      <c r="E277" s="36"/>
      <c r="F277" s="47"/>
    </row>
    <row r="278" spans="5:6" ht="18" customHeight="1">
      <c r="E278" s="36"/>
      <c r="F278" s="47"/>
    </row>
    <row r="279" spans="5:6" ht="18" customHeight="1">
      <c r="E279" s="36"/>
      <c r="F279" s="47"/>
    </row>
    <row r="280" spans="5:6" ht="18" customHeight="1">
      <c r="E280" s="36"/>
      <c r="F280" s="47"/>
    </row>
    <row r="281" spans="5:6" ht="18" customHeight="1">
      <c r="E281" s="36"/>
      <c r="F281" s="42"/>
    </row>
    <row r="282" spans="5:6" ht="18" customHeight="1">
      <c r="E282" s="36"/>
      <c r="F282" s="42"/>
    </row>
    <row r="283" spans="5:6" ht="18" customHeight="1">
      <c r="E283" s="36"/>
      <c r="F283" s="42"/>
    </row>
    <row r="284" spans="5:6" ht="18" customHeight="1">
      <c r="E284" s="36"/>
      <c r="F284" s="42"/>
    </row>
    <row r="285" spans="5:6" ht="18" customHeight="1">
      <c r="E285" s="36"/>
      <c r="F285" s="42"/>
    </row>
    <row r="286" spans="5:6" ht="18" customHeight="1">
      <c r="E286" s="36"/>
      <c r="F286" s="42"/>
    </row>
    <row r="287" spans="5:6" ht="18" customHeight="1">
      <c r="E287" s="36"/>
      <c r="F287" s="42"/>
    </row>
    <row r="288" spans="5:6" ht="18" customHeight="1">
      <c r="E288" s="36"/>
      <c r="F288" s="42"/>
    </row>
    <row r="289" spans="5:6" ht="18" customHeight="1">
      <c r="E289" s="36"/>
      <c r="F289" s="42"/>
    </row>
    <row r="290" spans="5:6" ht="18" customHeight="1">
      <c r="E290" s="36"/>
      <c r="F290" s="42"/>
    </row>
    <row r="291" spans="5:6" ht="18" customHeight="1">
      <c r="E291" s="36"/>
      <c r="F291" s="47"/>
    </row>
    <row r="292" spans="5:6" ht="18" customHeight="1">
      <c r="E292" s="36"/>
      <c r="F292" s="42"/>
    </row>
    <row r="293" spans="5:6" ht="18" customHeight="1">
      <c r="E293" s="36"/>
      <c r="F293" s="42"/>
    </row>
    <row r="294" spans="5:6" ht="18" customHeight="1">
      <c r="E294" s="36"/>
      <c r="F294" s="42"/>
    </row>
    <row r="295" spans="5:6" ht="18" customHeight="1">
      <c r="E295" s="36"/>
      <c r="F295" s="47"/>
    </row>
    <row r="296" spans="5:6" ht="18" customHeight="1">
      <c r="E296" s="36"/>
      <c r="F296" s="47"/>
    </row>
    <row r="297" spans="5:6" ht="18" customHeight="1">
      <c r="E297" s="36"/>
      <c r="F297" s="47"/>
    </row>
    <row r="298" spans="5:6" ht="18" customHeight="1">
      <c r="E298" s="36"/>
      <c r="F298" s="47"/>
    </row>
    <row r="299" spans="5:6" ht="18" customHeight="1">
      <c r="E299" s="36"/>
      <c r="F299" s="47"/>
    </row>
    <row r="300" spans="5:6" ht="18" customHeight="1">
      <c r="E300" s="36"/>
      <c r="F300" s="47"/>
    </row>
    <row r="301" spans="5:6" ht="18" customHeight="1">
      <c r="E301" s="36"/>
      <c r="F301" s="47"/>
    </row>
    <row r="302" spans="5:6" ht="18" customHeight="1">
      <c r="E302" s="36"/>
      <c r="F302" s="47"/>
    </row>
    <row r="303" spans="5:6" ht="18" customHeight="1">
      <c r="E303" s="36"/>
      <c r="F303" s="47"/>
    </row>
    <row r="304" spans="5:6" ht="18" customHeight="1">
      <c r="E304" s="36"/>
      <c r="F304" s="47"/>
    </row>
    <row r="305" spans="5:6" ht="18" customHeight="1">
      <c r="E305" s="36"/>
      <c r="F305" s="47"/>
    </row>
    <row r="306" spans="5:6" ht="18" customHeight="1">
      <c r="E306" s="36"/>
      <c r="F306" s="47"/>
    </row>
    <row r="307" spans="5:6" ht="18" customHeight="1">
      <c r="E307" s="36"/>
      <c r="F307" s="47"/>
    </row>
    <row r="308" spans="5:6" ht="18" customHeight="1">
      <c r="E308" s="36"/>
      <c r="F308" s="47"/>
    </row>
    <row r="309" spans="5:6" ht="18" customHeight="1">
      <c r="E309" s="36"/>
      <c r="F309" s="47"/>
    </row>
    <row r="310" spans="5:6" ht="18" customHeight="1">
      <c r="E310" s="36"/>
      <c r="F310" s="47"/>
    </row>
    <row r="311" spans="5:6" ht="18" customHeight="1">
      <c r="E311" s="36"/>
      <c r="F311" s="47"/>
    </row>
    <row r="312" spans="5:6" ht="18" customHeight="1">
      <c r="E312" s="36"/>
      <c r="F312" s="42"/>
    </row>
    <row r="313" spans="5:6" ht="18" customHeight="1">
      <c r="E313" s="36"/>
      <c r="F313" s="42"/>
    </row>
    <row r="314" spans="5:6" ht="18" customHeight="1">
      <c r="E314" s="36"/>
      <c r="F314" s="42"/>
    </row>
    <row r="315" spans="5:6" ht="18" customHeight="1">
      <c r="E315" s="36"/>
      <c r="F315" s="42"/>
    </row>
    <row r="316" spans="5:6" ht="18" customHeight="1">
      <c r="E316" s="36"/>
      <c r="F316" s="42"/>
    </row>
    <row r="317" spans="5:6" ht="18" customHeight="1">
      <c r="E317" s="36"/>
      <c r="F317" s="42"/>
    </row>
    <row r="318" spans="5:6" ht="18" customHeight="1">
      <c r="E318" s="36"/>
      <c r="F318" s="42"/>
    </row>
    <row r="319" spans="5:6" ht="18" customHeight="1">
      <c r="E319" s="36"/>
      <c r="F319" s="42"/>
    </row>
    <row r="320" spans="5:6" ht="18" customHeight="1">
      <c r="E320" s="36"/>
      <c r="F320" s="42"/>
    </row>
    <row r="321" spans="5:6" ht="18" customHeight="1">
      <c r="E321" s="36"/>
      <c r="F321" s="42"/>
    </row>
    <row r="322" spans="5:6" ht="18" customHeight="1">
      <c r="E322" s="36"/>
      <c r="F322" s="47"/>
    </row>
    <row r="323" spans="5:6" ht="18" customHeight="1">
      <c r="E323" s="36"/>
      <c r="F323" s="42"/>
    </row>
    <row r="324" spans="5:6" ht="18" customHeight="1">
      <c r="E324" s="36"/>
      <c r="F324" s="42"/>
    </row>
    <row r="325" spans="5:6" ht="18" customHeight="1">
      <c r="E325" s="36"/>
      <c r="F325" s="42"/>
    </row>
    <row r="326" spans="5:6" ht="18" customHeight="1">
      <c r="E326" s="36"/>
      <c r="F326" s="47"/>
    </row>
    <row r="327" spans="5:6" ht="18" customHeight="1">
      <c r="E327" s="36"/>
      <c r="F327" s="47"/>
    </row>
    <row r="328" spans="5:6" ht="18" customHeight="1">
      <c r="E328" s="36"/>
      <c r="F328" s="47"/>
    </row>
    <row r="329" spans="5:6" ht="18" customHeight="1">
      <c r="E329" s="36"/>
      <c r="F329" s="47"/>
    </row>
    <row r="330" spans="5:6" ht="18" customHeight="1">
      <c r="E330" s="36"/>
      <c r="F330" s="47"/>
    </row>
    <row r="331" spans="5:6" ht="18" customHeight="1">
      <c r="E331" s="36"/>
      <c r="F331" s="47"/>
    </row>
    <row r="332" spans="5:6" ht="18" customHeight="1">
      <c r="E332" s="36"/>
      <c r="F332" s="47"/>
    </row>
    <row r="333" spans="5:6" ht="18" customHeight="1">
      <c r="E333" s="36"/>
      <c r="F333" s="47"/>
    </row>
    <row r="334" spans="5:6" ht="18" customHeight="1">
      <c r="E334" s="36"/>
      <c r="F334" s="47"/>
    </row>
    <row r="335" spans="5:6" ht="18" customHeight="1">
      <c r="E335" s="36"/>
      <c r="F335" s="47"/>
    </row>
    <row r="336" spans="5:6" ht="18" customHeight="1">
      <c r="E336" s="36"/>
      <c r="F336" s="47"/>
    </row>
    <row r="337" spans="5:6" ht="18" customHeight="1">
      <c r="E337" s="36"/>
      <c r="F337" s="47"/>
    </row>
    <row r="338" spans="5:6" ht="18" customHeight="1">
      <c r="E338" s="36"/>
      <c r="F338" s="47"/>
    </row>
    <row r="339" spans="5:6" ht="18" customHeight="1">
      <c r="E339" s="36"/>
      <c r="F339" s="47"/>
    </row>
    <row r="340" spans="5:6" ht="18" customHeight="1">
      <c r="E340" s="36"/>
      <c r="F340" s="47"/>
    </row>
    <row r="341" spans="5:6" ht="18" customHeight="1">
      <c r="E341" s="36"/>
      <c r="F341" s="47"/>
    </row>
    <row r="342" spans="5:6" ht="18" customHeight="1">
      <c r="E342" s="36"/>
      <c r="F342" s="47"/>
    </row>
    <row r="343" spans="5:6" ht="18" customHeight="1">
      <c r="E343" s="36"/>
      <c r="F343" s="42"/>
    </row>
    <row r="344" spans="5:6" ht="18" customHeight="1">
      <c r="E344" s="36"/>
      <c r="F344" s="42"/>
    </row>
    <row r="345" spans="5:6" ht="18" customHeight="1">
      <c r="E345" s="36"/>
      <c r="F345" s="42"/>
    </row>
    <row r="346" spans="5:6" ht="18" customHeight="1">
      <c r="E346" s="36"/>
      <c r="F346" s="42"/>
    </row>
    <row r="347" spans="5:6" ht="18" customHeight="1">
      <c r="E347" s="36"/>
      <c r="F347" s="42"/>
    </row>
    <row r="348" spans="5:6" ht="18" customHeight="1">
      <c r="E348" s="36"/>
      <c r="F348" s="42"/>
    </row>
    <row r="349" spans="5:6" ht="18" customHeight="1">
      <c r="E349" s="36"/>
      <c r="F349" s="42"/>
    </row>
    <row r="350" spans="5:6" ht="18" customHeight="1">
      <c r="E350" s="36"/>
      <c r="F350" s="42"/>
    </row>
    <row r="351" spans="5:6" ht="18" customHeight="1">
      <c r="E351" s="36"/>
      <c r="F351" s="42"/>
    </row>
    <row r="352" spans="5:6" ht="18" customHeight="1">
      <c r="E352" s="36"/>
      <c r="F352" s="42"/>
    </row>
    <row r="353" spans="5:6" ht="18" customHeight="1">
      <c r="E353" s="36"/>
      <c r="F353" s="47"/>
    </row>
    <row r="354" spans="5:6" ht="18" customHeight="1">
      <c r="E354" s="36"/>
      <c r="F354" s="42"/>
    </row>
    <row r="355" spans="5:6" ht="18" customHeight="1">
      <c r="E355" s="36"/>
      <c r="F355" s="42"/>
    </row>
    <row r="356" spans="5:6" ht="18" customHeight="1">
      <c r="E356" s="36"/>
      <c r="F356" s="42"/>
    </row>
    <row r="357" spans="5:6" ht="18" customHeight="1">
      <c r="E357" s="36"/>
      <c r="F357" s="47"/>
    </row>
    <row r="358" spans="5:6" ht="18" customHeight="1">
      <c r="E358" s="36"/>
      <c r="F358" s="47"/>
    </row>
    <row r="359" spans="5:6" ht="18" customHeight="1">
      <c r="E359" s="36"/>
      <c r="F359" s="47"/>
    </row>
    <row r="360" spans="5:6" ht="18" customHeight="1">
      <c r="E360" s="36"/>
      <c r="F360" s="47"/>
    </row>
    <row r="361" spans="5:6" ht="18" customHeight="1">
      <c r="E361" s="36"/>
      <c r="F361" s="47"/>
    </row>
    <row r="362" spans="5:6" ht="18" customHeight="1">
      <c r="E362" s="36"/>
      <c r="F362" s="47"/>
    </row>
    <row r="363" spans="5:6" ht="18" customHeight="1">
      <c r="E363" s="36"/>
      <c r="F363" s="47"/>
    </row>
    <row r="364" spans="5:6" ht="18" customHeight="1">
      <c r="E364" s="36"/>
      <c r="F364" s="47"/>
    </row>
    <row r="365" spans="5:6" ht="18" customHeight="1">
      <c r="E365" s="36"/>
      <c r="F365" s="47"/>
    </row>
    <row r="366" spans="5:6" ht="18" customHeight="1">
      <c r="E366" s="36"/>
      <c r="F366" s="47"/>
    </row>
    <row r="367" spans="5:6" ht="18" customHeight="1">
      <c r="E367" s="36"/>
      <c r="F367" s="47"/>
    </row>
    <row r="368" spans="5:6" ht="18" customHeight="1">
      <c r="E368" s="36"/>
      <c r="F368" s="47"/>
    </row>
    <row r="369" spans="5:6" ht="18" customHeight="1">
      <c r="E369" s="36"/>
      <c r="F369" s="47"/>
    </row>
    <row r="370" spans="5:6" ht="18" customHeight="1">
      <c r="E370" s="36"/>
      <c r="F370" s="47"/>
    </row>
    <row r="371" spans="5:6" ht="18" customHeight="1">
      <c r="E371" s="36"/>
      <c r="F371" s="47"/>
    </row>
    <row r="372" spans="5:6" ht="18" customHeight="1">
      <c r="E372" s="36"/>
      <c r="F372" s="47"/>
    </row>
    <row r="373" spans="5:6" ht="18" customHeight="1">
      <c r="E373" s="36"/>
      <c r="F373" s="47"/>
    </row>
    <row r="374" spans="5:6" ht="18" customHeight="1">
      <c r="E374" s="36"/>
      <c r="F374" s="42"/>
    </row>
    <row r="375" spans="5:6" ht="18" customHeight="1">
      <c r="E375" s="36"/>
      <c r="F375" s="42"/>
    </row>
    <row r="376" spans="5:6" ht="18" customHeight="1">
      <c r="E376" s="36"/>
      <c r="F376" s="42"/>
    </row>
    <row r="377" spans="5:6" ht="18" customHeight="1">
      <c r="E377" s="36"/>
      <c r="F377" s="42"/>
    </row>
    <row r="378" spans="5:6" ht="18" customHeight="1">
      <c r="E378" s="36"/>
      <c r="F378" s="42"/>
    </row>
    <row r="379" spans="5:6" ht="18" customHeight="1">
      <c r="E379" s="36"/>
      <c r="F379" s="42"/>
    </row>
    <row r="380" spans="5:6" ht="18" customHeight="1">
      <c r="E380" s="36"/>
      <c r="F380" s="42"/>
    </row>
    <row r="381" spans="5:6" ht="18" customHeight="1">
      <c r="E381" s="36"/>
      <c r="F381" s="42"/>
    </row>
    <row r="382" spans="5:6" ht="18" customHeight="1">
      <c r="E382" s="36"/>
      <c r="F382" s="42"/>
    </row>
    <row r="383" spans="5:6" ht="18" customHeight="1">
      <c r="E383" s="36"/>
      <c r="F383" s="42"/>
    </row>
    <row r="384" spans="5:6" ht="18" customHeight="1">
      <c r="E384" s="36"/>
      <c r="F384" s="47"/>
    </row>
    <row r="385" spans="5:6" ht="18" customHeight="1">
      <c r="E385" s="36"/>
      <c r="F385" s="42"/>
    </row>
    <row r="386" spans="5:6" ht="18" customHeight="1">
      <c r="E386" s="36"/>
      <c r="F386" s="42"/>
    </row>
    <row r="387" spans="5:6" ht="18" customHeight="1">
      <c r="E387" s="36"/>
      <c r="F387" s="42"/>
    </row>
    <row r="388" spans="5:6" ht="18" customHeight="1">
      <c r="E388" s="36"/>
      <c r="F388" s="47"/>
    </row>
    <row r="389" spans="5:6" ht="18" customHeight="1">
      <c r="E389" s="36"/>
      <c r="F389" s="47"/>
    </row>
    <row r="390" spans="5:6" ht="18" customHeight="1">
      <c r="E390" s="36"/>
      <c r="F390" s="47"/>
    </row>
    <row r="391" spans="5:6" ht="18" customHeight="1">
      <c r="E391" s="36"/>
      <c r="F391" s="47"/>
    </row>
    <row r="392" spans="5:6" ht="18" customHeight="1">
      <c r="E392" s="36"/>
      <c r="F392" s="47"/>
    </row>
    <row r="393" spans="5:6" ht="18" customHeight="1">
      <c r="E393" s="36"/>
      <c r="F393" s="47"/>
    </row>
    <row r="394" spans="5:6" ht="18" customHeight="1">
      <c r="E394" s="36"/>
      <c r="F394" s="47"/>
    </row>
    <row r="395" spans="5:6" ht="18" customHeight="1">
      <c r="E395" s="36"/>
      <c r="F395" s="47"/>
    </row>
    <row r="396" spans="5:6" ht="18" customHeight="1">
      <c r="E396" s="36"/>
      <c r="F396" s="47"/>
    </row>
    <row r="397" spans="5:6" ht="18" customHeight="1">
      <c r="E397" s="36"/>
      <c r="F397" s="47"/>
    </row>
    <row r="398" spans="5:6" ht="18" customHeight="1">
      <c r="E398" s="36"/>
      <c r="F398" s="47"/>
    </row>
    <row r="399" spans="5:6" ht="18" customHeight="1">
      <c r="E399" s="36"/>
      <c r="F399" s="47"/>
    </row>
    <row r="400" spans="5:6" ht="18" customHeight="1">
      <c r="E400" s="36"/>
      <c r="F400" s="47"/>
    </row>
    <row r="401" spans="5:6" ht="18" customHeight="1">
      <c r="E401" s="36"/>
      <c r="F401" s="47"/>
    </row>
    <row r="402" spans="5:6" ht="18" customHeight="1">
      <c r="E402" s="36"/>
      <c r="F402" s="47"/>
    </row>
    <row r="403" spans="5:6" ht="18" customHeight="1">
      <c r="E403" s="36"/>
      <c r="F403" s="47"/>
    </row>
    <row r="404" spans="5:6" ht="18" customHeight="1">
      <c r="E404" s="36"/>
      <c r="F404" s="36"/>
    </row>
    <row r="405" spans="5:6" ht="18" customHeight="1">
      <c r="E405" s="36"/>
      <c r="F405" s="36"/>
    </row>
    <row r="406" spans="5:6" ht="18" customHeight="1">
      <c r="E406" s="36"/>
      <c r="F406" s="36"/>
    </row>
    <row r="407" spans="5:6" ht="18" customHeight="1">
      <c r="E407" s="36"/>
      <c r="F407" s="36"/>
    </row>
    <row r="408" spans="5:6" ht="18" customHeight="1">
      <c r="E408" s="36"/>
      <c r="F408" s="36"/>
    </row>
    <row r="409" spans="5:6" ht="18" customHeight="1">
      <c r="E409" s="36"/>
      <c r="F409" s="36"/>
    </row>
    <row r="410" spans="5:6" ht="18" customHeight="1">
      <c r="E410" s="36"/>
      <c r="F410" s="36"/>
    </row>
    <row r="411" spans="5:6" ht="18" customHeight="1">
      <c r="E411" s="36"/>
      <c r="F411" s="36"/>
    </row>
    <row r="412" spans="5:6" ht="18" customHeight="1">
      <c r="E412" s="36"/>
      <c r="F412" s="36"/>
    </row>
    <row r="413" spans="5:6" ht="18" customHeight="1">
      <c r="E413" s="36"/>
      <c r="F413" s="36"/>
    </row>
    <row r="414" spans="5:6" ht="18" customHeight="1">
      <c r="E414" s="36"/>
      <c r="F414" s="36"/>
    </row>
    <row r="415" spans="5:6" ht="18" customHeight="1">
      <c r="E415" s="36"/>
      <c r="F415" s="36"/>
    </row>
    <row r="416" spans="5:6" ht="18" customHeight="1">
      <c r="E416" s="36"/>
      <c r="F416" s="36"/>
    </row>
    <row r="417" spans="5:6" ht="18" customHeight="1">
      <c r="E417" s="36"/>
      <c r="F417" s="36"/>
    </row>
    <row r="418" spans="5:6" ht="18" customHeight="1">
      <c r="E418" s="36"/>
      <c r="F418" s="36"/>
    </row>
    <row r="419" spans="5:6" ht="18" customHeight="1">
      <c r="E419" s="36"/>
      <c r="F419" s="36"/>
    </row>
    <row r="420" spans="5:6" ht="18" customHeight="1">
      <c r="E420" s="36"/>
      <c r="F420" s="36"/>
    </row>
    <row r="421" spans="5:6" ht="18" customHeight="1">
      <c r="E421" s="36"/>
      <c r="F421" s="36"/>
    </row>
    <row r="422" spans="5:6" ht="18" customHeight="1">
      <c r="E422" s="36"/>
      <c r="F422" s="36"/>
    </row>
    <row r="423" spans="5:6" ht="18" customHeight="1">
      <c r="E423" s="36"/>
      <c r="F423" s="36"/>
    </row>
    <row r="424" spans="5:6" ht="18" customHeight="1">
      <c r="E424" s="36"/>
      <c r="F424" s="36"/>
    </row>
    <row r="425" spans="5:6" ht="18" customHeight="1">
      <c r="E425" s="36"/>
      <c r="F425" s="36"/>
    </row>
    <row r="426" spans="5:6" ht="18" customHeight="1">
      <c r="E426" s="36"/>
      <c r="F426" s="36"/>
    </row>
    <row r="427" spans="5:6" ht="18" customHeight="1">
      <c r="E427" s="36"/>
      <c r="F427" s="36"/>
    </row>
    <row r="428" spans="5:6" ht="18" customHeight="1">
      <c r="E428" s="36"/>
      <c r="F428" s="36"/>
    </row>
    <row r="429" spans="5:6" ht="18" customHeight="1">
      <c r="E429" s="36"/>
      <c r="F429" s="36"/>
    </row>
    <row r="430" spans="5:6" ht="18" customHeight="1">
      <c r="E430" s="36"/>
      <c r="F430" s="36"/>
    </row>
    <row r="431" spans="5:6" ht="18" customHeight="1">
      <c r="E431" s="36"/>
      <c r="F431" s="36"/>
    </row>
    <row r="432" spans="5:6" ht="18" customHeight="1">
      <c r="E432" s="36"/>
      <c r="F432" s="36"/>
    </row>
    <row r="433" spans="5:6" ht="18" customHeight="1">
      <c r="E433" s="36"/>
      <c r="F433" s="36"/>
    </row>
    <row r="434" spans="5:6" ht="18" customHeight="1">
      <c r="E434" s="36"/>
      <c r="F434" s="36"/>
    </row>
    <row r="435" spans="5:6" ht="18" customHeight="1">
      <c r="E435" s="36"/>
      <c r="F435" s="36"/>
    </row>
    <row r="436" spans="5:6" ht="18" customHeight="1">
      <c r="E436" s="36"/>
      <c r="F436" s="36"/>
    </row>
    <row r="437" spans="5:6" ht="18" customHeight="1">
      <c r="E437" s="36"/>
      <c r="F437" s="36"/>
    </row>
    <row r="438" spans="5:6" ht="18" customHeight="1">
      <c r="E438" s="36"/>
      <c r="F438" s="36"/>
    </row>
    <row r="439" spans="5:6" ht="18" customHeight="1">
      <c r="E439" s="36"/>
      <c r="F439" s="36"/>
    </row>
    <row r="440" spans="5:6" ht="18" customHeight="1">
      <c r="E440" s="36"/>
      <c r="F440" s="36"/>
    </row>
    <row r="441" spans="5:6" ht="18" customHeight="1">
      <c r="E441" s="36"/>
      <c r="F441" s="36"/>
    </row>
    <row r="442" spans="5:6" ht="18" customHeight="1">
      <c r="E442" s="36"/>
      <c r="F442" s="36"/>
    </row>
    <row r="443" spans="5:6" ht="18" customHeight="1">
      <c r="E443" s="36"/>
      <c r="F443" s="36"/>
    </row>
    <row r="444" spans="5:6" ht="18" customHeight="1">
      <c r="E444" s="36"/>
      <c r="F444" s="36"/>
    </row>
    <row r="445" spans="5:6" ht="18" customHeight="1">
      <c r="E445" s="36"/>
      <c r="F445" s="36"/>
    </row>
    <row r="446" spans="5:6" ht="18" customHeight="1">
      <c r="E446" s="36"/>
      <c r="F446" s="36"/>
    </row>
    <row r="447" spans="5:6" ht="18" customHeight="1">
      <c r="E447" s="36"/>
      <c r="F447" s="36"/>
    </row>
    <row r="448" spans="5:6" ht="18" customHeight="1">
      <c r="E448" s="36"/>
      <c r="F448" s="36"/>
    </row>
    <row r="449" spans="5:6" ht="18" customHeight="1">
      <c r="E449" s="36"/>
      <c r="F449" s="36"/>
    </row>
    <row r="450" spans="5:6" ht="18" customHeight="1">
      <c r="E450" s="36"/>
      <c r="F450" s="36"/>
    </row>
    <row r="451" spans="5:6" ht="18" customHeight="1">
      <c r="E451" s="36"/>
      <c r="F451" s="36"/>
    </row>
    <row r="452" spans="5:6" ht="18" customHeight="1">
      <c r="E452" s="36"/>
      <c r="F452" s="36"/>
    </row>
    <row r="453" spans="5:6" ht="18" customHeight="1">
      <c r="E453" s="36"/>
      <c r="F453" s="36"/>
    </row>
    <row r="454" spans="5:6" ht="18" customHeight="1">
      <c r="E454" s="36"/>
      <c r="F454" s="36"/>
    </row>
    <row r="455" spans="5:6" ht="18" customHeight="1">
      <c r="E455" s="36"/>
      <c r="F455" s="36"/>
    </row>
    <row r="456" spans="5:6" ht="18" customHeight="1">
      <c r="E456" s="36"/>
      <c r="F456" s="36"/>
    </row>
    <row r="457" spans="5:6" ht="18" customHeight="1">
      <c r="E457" s="36"/>
      <c r="F457" s="36"/>
    </row>
    <row r="458" spans="5:6" ht="18" customHeight="1">
      <c r="E458" s="36"/>
      <c r="F458" s="36"/>
    </row>
    <row r="459" spans="5:6" ht="18" customHeight="1">
      <c r="E459" s="36"/>
      <c r="F459" s="36"/>
    </row>
    <row r="460" spans="5:6" ht="18" customHeight="1">
      <c r="E460" s="36"/>
      <c r="F460" s="36"/>
    </row>
    <row r="461" spans="5:6" ht="18" customHeight="1">
      <c r="E461" s="36"/>
      <c r="F461" s="36"/>
    </row>
    <row r="462" spans="5:6" ht="18" customHeight="1">
      <c r="E462" s="36"/>
      <c r="F462" s="36"/>
    </row>
    <row r="463" spans="5:6" ht="18" customHeight="1">
      <c r="E463" s="36"/>
      <c r="F463" s="36"/>
    </row>
    <row r="464" spans="5:6" ht="18" customHeight="1">
      <c r="E464" s="36"/>
      <c r="F464" s="36"/>
    </row>
    <row r="465" spans="5:6" ht="18" customHeight="1">
      <c r="E465" s="36"/>
      <c r="F465" s="36"/>
    </row>
    <row r="466" spans="5:6" ht="18" customHeight="1">
      <c r="E466" s="36"/>
      <c r="F466" s="36"/>
    </row>
    <row r="467" spans="5:6" ht="18" customHeight="1">
      <c r="E467" s="36"/>
      <c r="F467" s="36"/>
    </row>
    <row r="468" spans="5:6" ht="18" customHeight="1">
      <c r="E468" s="36"/>
      <c r="F468" s="36"/>
    </row>
    <row r="469" spans="5:6" ht="18" customHeight="1">
      <c r="E469" s="36"/>
      <c r="F469" s="36"/>
    </row>
    <row r="470" spans="5:6" ht="18" customHeight="1">
      <c r="E470" s="36"/>
      <c r="F470" s="36"/>
    </row>
    <row r="471" spans="5:6" ht="18" customHeight="1">
      <c r="E471" s="36"/>
      <c r="F471" s="36"/>
    </row>
    <row r="472" spans="5:6" ht="18" customHeight="1">
      <c r="E472" s="36"/>
      <c r="F472" s="36"/>
    </row>
    <row r="473" spans="5:6" ht="18" customHeight="1">
      <c r="E473" s="36"/>
      <c r="F473" s="36"/>
    </row>
    <row r="474" spans="5:6" ht="18" customHeight="1">
      <c r="E474" s="36"/>
      <c r="F474" s="36"/>
    </row>
    <row r="475" spans="5:6" ht="18" customHeight="1">
      <c r="E475" s="36"/>
      <c r="F475" s="36"/>
    </row>
    <row r="476" spans="5:6" ht="18" customHeight="1">
      <c r="E476" s="36"/>
      <c r="F476" s="36"/>
    </row>
    <row r="477" spans="5:6" ht="18" customHeight="1">
      <c r="E477" s="36"/>
      <c r="F477" s="36"/>
    </row>
    <row r="478" spans="5:6" ht="18" customHeight="1">
      <c r="E478" s="36"/>
      <c r="F478" s="36"/>
    </row>
    <row r="479" spans="5:6" ht="18" customHeight="1">
      <c r="E479" s="36"/>
      <c r="F479" s="36"/>
    </row>
    <row r="480" spans="5:6" ht="18" customHeight="1">
      <c r="E480" s="36"/>
      <c r="F480" s="36"/>
    </row>
    <row r="481" spans="5:6" ht="18" customHeight="1">
      <c r="E481" s="36"/>
      <c r="F481" s="36"/>
    </row>
    <row r="482" spans="5:6" ht="18" customHeight="1">
      <c r="E482" s="36"/>
      <c r="F482" s="36"/>
    </row>
    <row r="483" spans="5:6" ht="18" customHeight="1">
      <c r="E483" s="36"/>
      <c r="F483" s="36"/>
    </row>
    <row r="484" spans="5:6" ht="18" customHeight="1">
      <c r="E484" s="36"/>
      <c r="F484" s="36"/>
    </row>
    <row r="485" spans="5:6" ht="18" customHeight="1">
      <c r="E485" s="36"/>
      <c r="F485" s="36"/>
    </row>
    <row r="486" spans="5:6" ht="18" customHeight="1">
      <c r="E486" s="36"/>
      <c r="F486" s="36"/>
    </row>
    <row r="487" spans="5:6" ht="18" customHeight="1">
      <c r="E487" s="36"/>
      <c r="F487" s="36"/>
    </row>
    <row r="488" spans="5:6" ht="18" customHeight="1">
      <c r="E488" s="36"/>
      <c r="F488" s="36"/>
    </row>
    <row r="489" spans="5:6" ht="18" customHeight="1">
      <c r="E489" s="36"/>
      <c r="F489" s="36"/>
    </row>
    <row r="490" spans="5:6" ht="18" customHeight="1">
      <c r="E490" s="36"/>
      <c r="F490" s="36"/>
    </row>
    <row r="491" spans="5:6" ht="18" customHeight="1">
      <c r="E491" s="36"/>
      <c r="F491" s="36"/>
    </row>
    <row r="492" spans="5:6" ht="18" customHeight="1">
      <c r="E492" s="36"/>
      <c r="F492" s="36"/>
    </row>
    <row r="493" spans="5:6" ht="18" customHeight="1">
      <c r="E493" s="36"/>
      <c r="F493" s="36"/>
    </row>
    <row r="494" spans="5:6" ht="18" customHeight="1">
      <c r="E494" s="36"/>
      <c r="F494" s="36"/>
    </row>
    <row r="495" spans="5:6" ht="18" customHeight="1">
      <c r="E495" s="36"/>
      <c r="F495" s="36"/>
    </row>
    <row r="496" spans="5:6" ht="18" customHeight="1">
      <c r="E496" s="36"/>
      <c r="F496" s="36"/>
    </row>
    <row r="497" spans="5:6" ht="18" customHeight="1">
      <c r="E497" s="36"/>
      <c r="F497" s="36"/>
    </row>
    <row r="498" spans="5:6" ht="18" customHeight="1">
      <c r="E498" s="36"/>
      <c r="F498" s="36"/>
    </row>
    <row r="499" spans="5:6" ht="18" customHeight="1">
      <c r="E499" s="36"/>
      <c r="F499" s="36"/>
    </row>
    <row r="500" spans="5:6" ht="18" customHeight="1">
      <c r="E500" s="36"/>
      <c r="F500" s="36"/>
    </row>
    <row r="501" spans="5:6" ht="18" customHeight="1">
      <c r="E501" s="36"/>
      <c r="F501" s="36"/>
    </row>
    <row r="502" spans="5:6" ht="18" customHeight="1">
      <c r="E502" s="36"/>
      <c r="F502" s="36"/>
    </row>
    <row r="503" spans="5:6" ht="18" customHeight="1">
      <c r="E503" s="36"/>
      <c r="F503" s="36"/>
    </row>
    <row r="504" spans="5:6" ht="18" customHeight="1">
      <c r="E504" s="36"/>
      <c r="F504" s="36"/>
    </row>
    <row r="505" spans="5:6" ht="18" customHeight="1">
      <c r="E505" s="36"/>
      <c r="F505" s="36"/>
    </row>
    <row r="506" spans="5:6" ht="18" customHeight="1">
      <c r="E506" s="36"/>
      <c r="F506" s="36"/>
    </row>
    <row r="507" spans="5:6" ht="18" customHeight="1">
      <c r="E507" s="36"/>
      <c r="F507" s="36"/>
    </row>
    <row r="508" spans="5:6" ht="18" customHeight="1">
      <c r="E508" s="36"/>
      <c r="F508" s="36"/>
    </row>
    <row r="509" spans="5:6" ht="18" customHeight="1">
      <c r="E509" s="36"/>
      <c r="F509" s="36"/>
    </row>
    <row r="510" spans="5:6" ht="18" customHeight="1">
      <c r="E510" s="36"/>
      <c r="F510" s="36"/>
    </row>
    <row r="511" spans="5:6" ht="18" customHeight="1">
      <c r="E511" s="36"/>
      <c r="F511" s="36"/>
    </row>
    <row r="512" spans="5:6" ht="18" customHeight="1">
      <c r="E512" s="36"/>
      <c r="F512" s="36"/>
    </row>
    <row r="513" spans="5:6" ht="18" customHeight="1">
      <c r="E513" s="36"/>
      <c r="F513" s="36"/>
    </row>
    <row r="514" spans="5:6" ht="18" customHeight="1">
      <c r="E514" s="36"/>
      <c r="F514" s="36"/>
    </row>
    <row r="515" spans="5:6" ht="18" customHeight="1">
      <c r="E515" s="36"/>
      <c r="F515" s="36"/>
    </row>
    <row r="516" spans="5:6" ht="18" customHeight="1">
      <c r="E516" s="36"/>
      <c r="F516" s="36"/>
    </row>
    <row r="517" spans="5:6" ht="18" customHeight="1">
      <c r="E517" s="36"/>
      <c r="F517" s="36"/>
    </row>
    <row r="518" spans="5:6" ht="18" customHeight="1">
      <c r="E518" s="36"/>
      <c r="F518" s="36"/>
    </row>
    <row r="519" spans="5:6" ht="18" customHeight="1">
      <c r="E519" s="36"/>
      <c r="F519" s="36"/>
    </row>
    <row r="520" spans="5:6" ht="18" customHeight="1">
      <c r="E520" s="36"/>
      <c r="F520" s="36"/>
    </row>
    <row r="521" spans="5:6" ht="18" customHeight="1">
      <c r="E521" s="36"/>
      <c r="F521" s="36"/>
    </row>
    <row r="522" spans="5:6" ht="18" customHeight="1">
      <c r="E522" s="36"/>
      <c r="F522" s="36"/>
    </row>
    <row r="523" spans="5:6" ht="18" customHeight="1">
      <c r="E523" s="36"/>
      <c r="F523" s="36"/>
    </row>
    <row r="524" spans="5:6" ht="18" customHeight="1">
      <c r="E524" s="36"/>
      <c r="F524" s="36"/>
    </row>
    <row r="525" spans="5:6" ht="18" customHeight="1">
      <c r="E525" s="36"/>
      <c r="F525" s="36"/>
    </row>
    <row r="526" spans="5:6" ht="18" customHeight="1">
      <c r="E526" s="36"/>
      <c r="F526" s="36"/>
    </row>
    <row r="527" spans="5:6" ht="18" customHeight="1">
      <c r="E527" s="36"/>
      <c r="F527" s="36"/>
    </row>
    <row r="528" spans="5:6" ht="18" customHeight="1">
      <c r="E528" s="36"/>
      <c r="F528" s="36"/>
    </row>
    <row r="529" spans="5:6" ht="18" customHeight="1">
      <c r="E529" s="36"/>
      <c r="F529" s="36"/>
    </row>
    <row r="530" spans="5:6" ht="18" customHeight="1">
      <c r="E530" s="36"/>
      <c r="F530" s="36"/>
    </row>
    <row r="531" spans="5:6" ht="18" customHeight="1">
      <c r="E531" s="36"/>
      <c r="F531" s="36"/>
    </row>
    <row r="532" spans="5:6" ht="18" customHeight="1">
      <c r="E532" s="36"/>
      <c r="F532" s="36"/>
    </row>
    <row r="533" spans="5:6" ht="18" customHeight="1">
      <c r="E533" s="36"/>
      <c r="F533" s="36"/>
    </row>
    <row r="534" spans="5:6" ht="18" customHeight="1">
      <c r="E534" s="36"/>
      <c r="F534" s="36"/>
    </row>
    <row r="535" spans="5:6" ht="18" customHeight="1">
      <c r="E535" s="36"/>
      <c r="F535" s="36"/>
    </row>
    <row r="536" spans="5:6" ht="18" customHeight="1">
      <c r="E536" s="36"/>
      <c r="F536" s="36"/>
    </row>
    <row r="537" spans="5:6" ht="18" customHeight="1">
      <c r="E537" s="36"/>
      <c r="F537" s="36"/>
    </row>
    <row r="538" spans="5:6" ht="18" customHeight="1">
      <c r="E538" s="36"/>
      <c r="F538" s="36"/>
    </row>
    <row r="539" spans="5:6" ht="18" customHeight="1">
      <c r="E539" s="36"/>
      <c r="F539" s="36"/>
    </row>
    <row r="540" spans="5:6" ht="18" customHeight="1">
      <c r="E540" s="36"/>
      <c r="F540" s="36"/>
    </row>
    <row r="541" spans="5:6" ht="18" customHeight="1">
      <c r="E541" s="36"/>
      <c r="F541" s="36"/>
    </row>
    <row r="542" spans="5:6" ht="18" customHeight="1">
      <c r="E542" s="36"/>
      <c r="F542" s="36"/>
    </row>
    <row r="543" spans="5:6" ht="18" customHeight="1">
      <c r="E543" s="36"/>
      <c r="F543" s="36"/>
    </row>
    <row r="544" spans="5:6" ht="18" customHeight="1">
      <c r="E544" s="36"/>
      <c r="F544" s="36"/>
    </row>
    <row r="545" spans="5:6" ht="18" customHeight="1">
      <c r="E545" s="36"/>
      <c r="F545" s="36"/>
    </row>
    <row r="546" spans="5:6" ht="18" customHeight="1">
      <c r="E546" s="36"/>
      <c r="F546" s="36"/>
    </row>
    <row r="547" spans="5:6" ht="18" customHeight="1">
      <c r="E547" s="36"/>
      <c r="F547" s="36"/>
    </row>
    <row r="548" spans="5:6" ht="18" customHeight="1">
      <c r="E548" s="36"/>
      <c r="F548" s="36"/>
    </row>
    <row r="549" spans="5:6" ht="18" customHeight="1">
      <c r="E549" s="36"/>
      <c r="F549" s="36"/>
    </row>
    <row r="550" spans="5:6" ht="18" customHeight="1">
      <c r="E550" s="36"/>
      <c r="F550" s="36"/>
    </row>
    <row r="551" spans="5:6" ht="18" customHeight="1">
      <c r="E551" s="36"/>
      <c r="F551" s="36"/>
    </row>
    <row r="552" spans="5:6" ht="18" customHeight="1">
      <c r="E552" s="36"/>
      <c r="F552" s="36"/>
    </row>
    <row r="553" spans="5:6" ht="18" customHeight="1">
      <c r="E553" s="36"/>
      <c r="F553" s="36"/>
    </row>
    <row r="554" spans="5:6" ht="18" customHeight="1">
      <c r="E554" s="36"/>
      <c r="F554" s="36"/>
    </row>
    <row r="555" spans="5:6" ht="18" customHeight="1">
      <c r="E555" s="36"/>
      <c r="F555" s="36"/>
    </row>
    <row r="556" spans="5:6" ht="18" customHeight="1">
      <c r="E556" s="36"/>
      <c r="F556" s="36"/>
    </row>
    <row r="557" spans="5:6" ht="18" customHeight="1">
      <c r="E557" s="36"/>
      <c r="F557" s="36"/>
    </row>
    <row r="558" spans="5:6" ht="18" customHeight="1">
      <c r="E558" s="36"/>
      <c r="F558" s="36"/>
    </row>
    <row r="559" spans="5:6" ht="18" customHeight="1">
      <c r="E559" s="36"/>
      <c r="F559" s="36"/>
    </row>
    <row r="560" spans="5:6" ht="18" customHeight="1">
      <c r="E560" s="36"/>
      <c r="F560" s="36"/>
    </row>
    <row r="561" spans="5:6" ht="18" customHeight="1">
      <c r="E561" s="36"/>
      <c r="F561" s="36"/>
    </row>
    <row r="562" spans="5:6" ht="18" customHeight="1">
      <c r="E562" s="36"/>
      <c r="F562" s="36"/>
    </row>
    <row r="563" spans="5:6" ht="18" customHeight="1">
      <c r="E563" s="36"/>
      <c r="F563" s="36"/>
    </row>
    <row r="564" spans="5:6" ht="18" customHeight="1">
      <c r="E564" s="36"/>
      <c r="F564" s="36"/>
    </row>
    <row r="565" spans="5:6" ht="18" customHeight="1">
      <c r="E565" s="36"/>
      <c r="F565" s="36"/>
    </row>
    <row r="566" spans="5:6" ht="18" customHeight="1">
      <c r="E566" s="36"/>
      <c r="F566" s="36"/>
    </row>
    <row r="567" spans="5:6" ht="18" customHeight="1">
      <c r="E567" s="36"/>
      <c r="F567" s="36"/>
    </row>
    <row r="568" spans="5:6" ht="18" customHeight="1">
      <c r="E568" s="36"/>
      <c r="F568" s="36"/>
    </row>
    <row r="569" spans="5:6" ht="18" customHeight="1">
      <c r="E569" s="36"/>
      <c r="F569" s="36"/>
    </row>
    <row r="570" spans="5:6" ht="18" customHeight="1">
      <c r="E570" s="36"/>
      <c r="F570" s="36"/>
    </row>
    <row r="571" spans="5:6" ht="18" customHeight="1">
      <c r="E571" s="36"/>
      <c r="F571" s="36"/>
    </row>
    <row r="572" spans="5:6" ht="18" customHeight="1">
      <c r="E572" s="36"/>
      <c r="F572" s="36"/>
    </row>
    <row r="573" spans="5:6" ht="18" customHeight="1">
      <c r="E573" s="36"/>
      <c r="F573" s="36"/>
    </row>
    <row r="574" spans="5:6" ht="18" customHeight="1">
      <c r="E574" s="36"/>
      <c r="F574" s="36"/>
    </row>
    <row r="575" spans="5:6" ht="18" customHeight="1">
      <c r="E575" s="36"/>
      <c r="F575" s="36"/>
    </row>
    <row r="576" spans="5:6" ht="18" customHeight="1">
      <c r="E576" s="36"/>
      <c r="F576" s="36"/>
    </row>
    <row r="577" spans="5:6" ht="18" customHeight="1">
      <c r="E577" s="36"/>
      <c r="F577" s="36"/>
    </row>
    <row r="578" spans="5:6" ht="18" customHeight="1">
      <c r="E578" s="36"/>
      <c r="F578" s="36"/>
    </row>
    <row r="579" spans="5:6" ht="18" customHeight="1">
      <c r="E579" s="36"/>
      <c r="F579" s="36"/>
    </row>
    <row r="580" spans="5:6" ht="18" customHeight="1">
      <c r="E580" s="36"/>
      <c r="F580" s="36"/>
    </row>
    <row r="581" spans="5:6" ht="18" customHeight="1">
      <c r="E581" s="36"/>
      <c r="F581" s="36"/>
    </row>
    <row r="582" spans="5:6" ht="18" customHeight="1">
      <c r="E582" s="36"/>
      <c r="F582" s="36"/>
    </row>
    <row r="583" spans="5:6" ht="18" customHeight="1">
      <c r="E583" s="36"/>
      <c r="F583" s="36"/>
    </row>
    <row r="584" spans="5:6" ht="18" customHeight="1">
      <c r="E584" s="36"/>
      <c r="F584" s="36"/>
    </row>
    <row r="585" spans="5:6" ht="18" customHeight="1">
      <c r="E585" s="36"/>
      <c r="F585" s="36"/>
    </row>
    <row r="586" spans="5:6" ht="18" customHeight="1">
      <c r="E586" s="36"/>
      <c r="F586" s="36"/>
    </row>
    <row r="587" spans="5:6" ht="18" customHeight="1">
      <c r="E587" s="36"/>
      <c r="F587" s="36"/>
    </row>
    <row r="588" spans="5:6" ht="18" customHeight="1">
      <c r="E588" s="36"/>
      <c r="F588" s="36"/>
    </row>
    <row r="589" spans="5:6" ht="18" customHeight="1">
      <c r="E589" s="36"/>
      <c r="F589" s="36"/>
    </row>
    <row r="590" spans="5:6" ht="18" customHeight="1">
      <c r="E590" s="36"/>
      <c r="F590" s="36"/>
    </row>
    <row r="591" spans="5:6" ht="18" customHeight="1">
      <c r="E591" s="36"/>
      <c r="F591" s="36"/>
    </row>
    <row r="592" spans="5:6" ht="18" customHeight="1">
      <c r="E592" s="36"/>
      <c r="F592" s="36"/>
    </row>
    <row r="593" spans="5:6" ht="18" customHeight="1">
      <c r="E593" s="36"/>
      <c r="F593" s="36"/>
    </row>
    <row r="594" spans="5:6" ht="18" customHeight="1">
      <c r="E594" s="36"/>
      <c r="F594" s="36"/>
    </row>
    <row r="595" spans="5:6" ht="18" customHeight="1">
      <c r="E595" s="36"/>
      <c r="F595" s="36"/>
    </row>
    <row r="596" spans="5:6" ht="18" customHeight="1">
      <c r="E596" s="36"/>
      <c r="F596" s="36"/>
    </row>
    <row r="597" spans="5:6" ht="18" customHeight="1">
      <c r="E597" s="36"/>
      <c r="F597" s="36"/>
    </row>
    <row r="598" spans="5:6" ht="18" customHeight="1">
      <c r="E598" s="36"/>
      <c r="F598" s="36"/>
    </row>
    <row r="599" spans="5:6" ht="18" customHeight="1">
      <c r="E599" s="36"/>
      <c r="F599" s="36"/>
    </row>
    <row r="600" spans="5:6" ht="18" customHeight="1">
      <c r="E600" s="36"/>
      <c r="F600" s="36"/>
    </row>
    <row r="601" spans="5:6" ht="18" customHeight="1">
      <c r="E601" s="36"/>
      <c r="F601" s="36"/>
    </row>
    <row r="602" spans="5:6" ht="18" customHeight="1">
      <c r="E602" s="36"/>
      <c r="F602" s="36"/>
    </row>
    <row r="603" spans="5:6" ht="18" customHeight="1">
      <c r="E603" s="36"/>
      <c r="F603" s="36"/>
    </row>
    <row r="604" spans="5:6" ht="18" customHeight="1">
      <c r="E604" s="36"/>
      <c r="F604" s="36"/>
    </row>
    <row r="605" spans="5:6" ht="18" customHeight="1">
      <c r="E605" s="36"/>
      <c r="F605" s="36"/>
    </row>
    <row r="606" spans="5:6" ht="18" customHeight="1">
      <c r="E606" s="36"/>
      <c r="F606" s="36"/>
    </row>
    <row r="607" spans="5:6" ht="18" customHeight="1">
      <c r="E607" s="36"/>
      <c r="F607" s="36"/>
    </row>
    <row r="608" spans="5:6" ht="18" customHeight="1">
      <c r="E608" s="36"/>
      <c r="F608" s="36"/>
    </row>
    <row r="609" spans="5:6" ht="18" customHeight="1">
      <c r="E609" s="36"/>
      <c r="F609" s="36"/>
    </row>
    <row r="610" spans="5:6" ht="18" customHeight="1">
      <c r="E610" s="36"/>
      <c r="F610" s="36"/>
    </row>
    <row r="611" spans="5:6" ht="18" customHeight="1">
      <c r="E611" s="36"/>
      <c r="F611" s="36"/>
    </row>
    <row r="612" spans="5:6" ht="18" customHeight="1">
      <c r="E612" s="36"/>
      <c r="F612" s="36"/>
    </row>
    <row r="613" spans="5:6" ht="18" customHeight="1">
      <c r="E613" s="36"/>
      <c r="F613" s="36"/>
    </row>
    <row r="614" spans="5:6" ht="18" customHeight="1">
      <c r="E614" s="36"/>
      <c r="F614" s="36"/>
    </row>
    <row r="615" spans="5:6" ht="18" customHeight="1">
      <c r="E615" s="36"/>
      <c r="F615" s="36"/>
    </row>
    <row r="616" spans="5:6" ht="18" customHeight="1">
      <c r="E616" s="36"/>
      <c r="F616" s="36"/>
    </row>
    <row r="617" spans="5:6" ht="18" customHeight="1">
      <c r="E617" s="36"/>
      <c r="F617" s="36"/>
    </row>
    <row r="618" spans="5:6" ht="18" customHeight="1">
      <c r="E618" s="36"/>
      <c r="F618" s="36"/>
    </row>
    <row r="619" spans="5:6" ht="18" customHeight="1">
      <c r="E619" s="36"/>
      <c r="F619" s="36"/>
    </row>
    <row r="620" spans="5:6" ht="18" customHeight="1">
      <c r="E620" s="36"/>
      <c r="F620" s="36"/>
    </row>
    <row r="621" spans="5:6" ht="18" customHeight="1">
      <c r="E621" s="36"/>
      <c r="F621" s="36"/>
    </row>
    <row r="622" spans="5:6" ht="18" customHeight="1">
      <c r="E622" s="36"/>
      <c r="F622" s="36"/>
    </row>
    <row r="623" spans="5:6" ht="18" customHeight="1">
      <c r="E623" s="36"/>
      <c r="F623" s="36"/>
    </row>
    <row r="624" spans="5:6" ht="18" customHeight="1">
      <c r="E624" s="36"/>
      <c r="F624" s="36"/>
    </row>
    <row r="625" spans="5:6" ht="18" customHeight="1">
      <c r="E625" s="36"/>
      <c r="F625" s="36"/>
    </row>
    <row r="626" spans="5:6" ht="18" customHeight="1">
      <c r="E626" s="36"/>
      <c r="F626" s="36"/>
    </row>
    <row r="627" spans="5:6" ht="18" customHeight="1">
      <c r="E627" s="36"/>
      <c r="F627" s="36"/>
    </row>
    <row r="628" spans="5:6" ht="18" customHeight="1">
      <c r="E628" s="36"/>
      <c r="F628" s="36"/>
    </row>
    <row r="629" spans="5:6" ht="18" customHeight="1">
      <c r="E629" s="36"/>
      <c r="F629" s="36"/>
    </row>
    <row r="630" spans="5:6" ht="18" customHeight="1">
      <c r="E630" s="36"/>
      <c r="F630" s="36"/>
    </row>
    <row r="631" spans="5:6" ht="18" customHeight="1">
      <c r="E631" s="36"/>
      <c r="F631" s="36"/>
    </row>
    <row r="632" spans="5:6" ht="18" customHeight="1">
      <c r="E632" s="36"/>
      <c r="F632" s="36"/>
    </row>
    <row r="633" spans="5:6" ht="18" customHeight="1">
      <c r="E633" s="36"/>
      <c r="F633" s="36"/>
    </row>
    <row r="634" spans="5:6" ht="18" customHeight="1">
      <c r="E634" s="36"/>
      <c r="F634" s="36"/>
    </row>
    <row r="635" spans="5:6" ht="18" customHeight="1">
      <c r="E635" s="36"/>
      <c r="F635" s="36"/>
    </row>
    <row r="636" spans="5:6" ht="18" customHeight="1">
      <c r="E636" s="36"/>
      <c r="F636" s="36"/>
    </row>
    <row r="637" spans="5:6" ht="18" customHeight="1">
      <c r="E637" s="36"/>
      <c r="F637" s="36"/>
    </row>
    <row r="638" spans="5:6" ht="18" customHeight="1">
      <c r="E638" s="36"/>
      <c r="F638" s="36"/>
    </row>
    <row r="639" spans="5:6" ht="18" customHeight="1">
      <c r="E639" s="36"/>
      <c r="F639" s="36"/>
    </row>
    <row r="640" spans="5:6" ht="18" customHeight="1">
      <c r="E640" s="36"/>
      <c r="F640" s="36"/>
    </row>
    <row r="641" spans="5:6" ht="18" customHeight="1">
      <c r="E641" s="36"/>
      <c r="F641" s="36"/>
    </row>
    <row r="642" spans="5:6" ht="18" customHeight="1">
      <c r="E642" s="36"/>
      <c r="F642" s="36"/>
    </row>
    <row r="643" spans="5:6" ht="18" customHeight="1">
      <c r="E643" s="36"/>
      <c r="F643" s="36"/>
    </row>
    <row r="644" spans="5:6" ht="18" customHeight="1">
      <c r="E644" s="36"/>
      <c r="F644" s="36"/>
    </row>
    <row r="645" spans="5:6" ht="18" customHeight="1">
      <c r="E645" s="36"/>
      <c r="F645" s="36"/>
    </row>
    <row r="646" spans="5:6" ht="18" customHeight="1">
      <c r="E646" s="36"/>
      <c r="F646" s="36"/>
    </row>
    <row r="647" spans="5:6" ht="18" customHeight="1">
      <c r="E647" s="36"/>
      <c r="F647" s="36"/>
    </row>
    <row r="648" spans="5:6" ht="18" customHeight="1">
      <c r="E648" s="36"/>
      <c r="F648" s="36"/>
    </row>
    <row r="649" spans="5:6" ht="18" customHeight="1">
      <c r="E649" s="36"/>
      <c r="F649" s="36"/>
    </row>
    <row r="650" spans="5:6" ht="18" customHeight="1">
      <c r="E650" s="36"/>
      <c r="F650" s="36"/>
    </row>
    <row r="651" spans="5:6" ht="18" customHeight="1">
      <c r="E651" s="36"/>
      <c r="F651" s="36"/>
    </row>
    <row r="652" spans="5:6" ht="18" customHeight="1">
      <c r="E652" s="36"/>
      <c r="F652" s="36"/>
    </row>
    <row r="653" spans="5:6" ht="18" customHeight="1">
      <c r="E653" s="36"/>
      <c r="F653" s="36"/>
    </row>
    <row r="654" spans="5:6" ht="18" customHeight="1">
      <c r="E654" s="36"/>
      <c r="F654" s="36"/>
    </row>
    <row r="655" spans="5:6" ht="18" customHeight="1">
      <c r="E655" s="36"/>
      <c r="F655" s="36"/>
    </row>
    <row r="656" spans="5:6" ht="18" customHeight="1">
      <c r="E656" s="36"/>
      <c r="F656" s="36"/>
    </row>
    <row r="657" spans="5:6" ht="18" customHeight="1">
      <c r="E657" s="36"/>
      <c r="F657" s="36"/>
    </row>
    <row r="658" spans="5:6" ht="18" customHeight="1">
      <c r="E658" s="36"/>
      <c r="F658" s="36"/>
    </row>
    <row r="659" spans="5:6" ht="18" customHeight="1">
      <c r="E659" s="36"/>
      <c r="F659" s="36"/>
    </row>
    <row r="660" spans="5:6" ht="18" customHeight="1">
      <c r="E660" s="36"/>
      <c r="F660" s="36"/>
    </row>
    <row r="661" spans="5:6" ht="18" customHeight="1">
      <c r="E661" s="36"/>
      <c r="F661" s="36"/>
    </row>
    <row r="662" spans="5:6" ht="18" customHeight="1">
      <c r="E662" s="36"/>
      <c r="F662" s="36"/>
    </row>
    <row r="663" spans="5:6" ht="18" customHeight="1">
      <c r="E663" s="36"/>
      <c r="F663" s="36"/>
    </row>
    <row r="664" spans="5:6" ht="18" customHeight="1">
      <c r="E664" s="36"/>
      <c r="F664" s="36"/>
    </row>
    <row r="665" spans="5:6" ht="18" customHeight="1">
      <c r="E665" s="36"/>
      <c r="F665" s="36"/>
    </row>
    <row r="666" spans="5:6" ht="18" customHeight="1">
      <c r="E666" s="36"/>
      <c r="F666" s="36"/>
    </row>
    <row r="667" spans="5:6" ht="18" customHeight="1">
      <c r="E667" s="36"/>
      <c r="F667" s="36"/>
    </row>
    <row r="668" spans="5:6" ht="18" customHeight="1">
      <c r="E668" s="36"/>
      <c r="F668" s="36"/>
    </row>
    <row r="669" spans="5:6" ht="18" customHeight="1">
      <c r="E669" s="36"/>
      <c r="F669" s="36"/>
    </row>
    <row r="670" spans="5:6" ht="18" customHeight="1">
      <c r="E670" s="36"/>
      <c r="F670" s="36"/>
    </row>
    <row r="671" spans="5:6" ht="18" customHeight="1">
      <c r="E671" s="36"/>
      <c r="F671" s="36"/>
    </row>
    <row r="672" spans="5:6" ht="18" customHeight="1">
      <c r="E672" s="36"/>
      <c r="F672" s="36"/>
    </row>
    <row r="673" spans="5:6" ht="18" customHeight="1">
      <c r="E673" s="36"/>
      <c r="F673" s="36"/>
    </row>
    <row r="674" spans="5:6" ht="18" customHeight="1">
      <c r="E674" s="36"/>
      <c r="F674" s="36"/>
    </row>
    <row r="675" spans="5:6" ht="18" customHeight="1">
      <c r="E675" s="36"/>
      <c r="F675" s="36"/>
    </row>
    <row r="676" spans="5:6" ht="18" customHeight="1">
      <c r="E676" s="36"/>
      <c r="F676" s="36"/>
    </row>
    <row r="677" spans="5:6" ht="18" customHeight="1">
      <c r="E677" s="36"/>
      <c r="F677" s="36"/>
    </row>
    <row r="678" spans="5:6" ht="18" customHeight="1">
      <c r="E678" s="36"/>
      <c r="F678" s="36"/>
    </row>
    <row r="679" spans="5:6" ht="18" customHeight="1">
      <c r="E679" s="36"/>
      <c r="F679" s="36"/>
    </row>
    <row r="680" spans="5:6" ht="18" customHeight="1">
      <c r="E680" s="36"/>
      <c r="F680" s="36"/>
    </row>
    <row r="681" spans="5:6" ht="18" customHeight="1">
      <c r="E681" s="36"/>
      <c r="F681" s="36"/>
    </row>
    <row r="682" spans="5:6" ht="18" customHeight="1">
      <c r="E682" s="36"/>
      <c r="F682" s="36"/>
    </row>
    <row r="683" spans="5:6" ht="18" customHeight="1">
      <c r="E683" s="36"/>
      <c r="F683" s="36"/>
    </row>
    <row r="684" spans="5:6" ht="18" customHeight="1">
      <c r="E684" s="36"/>
      <c r="F684" s="36"/>
    </row>
    <row r="685" spans="5:6" ht="18" customHeight="1">
      <c r="E685" s="36"/>
      <c r="F685" s="36"/>
    </row>
    <row r="686" spans="5:6" ht="18" customHeight="1">
      <c r="E686" s="36"/>
      <c r="F686" s="36"/>
    </row>
    <row r="687" spans="5:6" ht="18" customHeight="1">
      <c r="E687" s="36"/>
      <c r="F687" s="36"/>
    </row>
    <row r="688" spans="5:6" ht="18" customHeight="1">
      <c r="E688" s="36"/>
      <c r="F688" s="36"/>
    </row>
    <row r="689" spans="5:6" ht="18" customHeight="1">
      <c r="E689" s="36"/>
      <c r="F689" s="36"/>
    </row>
    <row r="690" spans="5:6" ht="18" customHeight="1">
      <c r="E690" s="36"/>
      <c r="F690" s="36"/>
    </row>
    <row r="691" spans="5:6" ht="18" customHeight="1">
      <c r="E691" s="36"/>
      <c r="F691" s="36"/>
    </row>
    <row r="692" spans="5:6" ht="18" customHeight="1">
      <c r="E692" s="36"/>
      <c r="F692" s="36"/>
    </row>
    <row r="693" spans="5:6" ht="18" customHeight="1">
      <c r="E693" s="36"/>
      <c r="F693" s="36"/>
    </row>
    <row r="694" spans="5:6" ht="18" customHeight="1">
      <c r="E694" s="36"/>
      <c r="F694" s="36"/>
    </row>
    <row r="695" spans="5:6" ht="18" customHeight="1">
      <c r="E695" s="36"/>
      <c r="F695" s="36"/>
    </row>
    <row r="696" spans="5:6" ht="18" customHeight="1">
      <c r="E696" s="36"/>
      <c r="F696" s="36"/>
    </row>
    <row r="697" spans="5:6" ht="18" customHeight="1">
      <c r="E697" s="36"/>
      <c r="F697" s="36"/>
    </row>
    <row r="698" spans="5:6" ht="18" customHeight="1">
      <c r="E698" s="36"/>
      <c r="F698" s="36"/>
    </row>
    <row r="699" spans="5:6" ht="18" customHeight="1">
      <c r="E699" s="36"/>
      <c r="F699" s="36"/>
    </row>
    <row r="700" spans="5:6" ht="18" customHeight="1">
      <c r="E700" s="36"/>
      <c r="F700" s="36"/>
    </row>
    <row r="701" spans="5:6" ht="18" customHeight="1">
      <c r="E701" s="36"/>
      <c r="F701" s="36"/>
    </row>
    <row r="702" spans="5:6" ht="18" customHeight="1">
      <c r="E702" s="36"/>
      <c r="F702" s="36"/>
    </row>
    <row r="703" spans="5:6" ht="18" customHeight="1">
      <c r="E703" s="36"/>
      <c r="F703" s="36"/>
    </row>
    <row r="704" spans="5:6" ht="18" customHeight="1">
      <c r="E704" s="36"/>
      <c r="F704" s="36"/>
    </row>
    <row r="705" spans="5:6" ht="18" customHeight="1">
      <c r="E705" s="36"/>
      <c r="F705" s="36"/>
    </row>
    <row r="706" spans="5:6" ht="18" customHeight="1">
      <c r="E706" s="36"/>
      <c r="F706" s="36"/>
    </row>
    <row r="707" spans="5:6" ht="18" customHeight="1">
      <c r="E707" s="36"/>
      <c r="F707" s="36"/>
    </row>
    <row r="708" spans="5:6" ht="18" customHeight="1">
      <c r="E708" s="36"/>
      <c r="F708" s="36"/>
    </row>
    <row r="709" spans="5:6" ht="18" customHeight="1">
      <c r="E709" s="36"/>
      <c r="F709" s="36"/>
    </row>
    <row r="710" spans="5:6" ht="18" customHeight="1">
      <c r="E710" s="36"/>
      <c r="F710" s="36"/>
    </row>
    <row r="711" spans="5:6" ht="18" customHeight="1">
      <c r="E711" s="36"/>
      <c r="F711" s="36"/>
    </row>
    <row r="712" spans="5:6" ht="18" customHeight="1">
      <c r="E712" s="36"/>
      <c r="F712" s="36"/>
    </row>
    <row r="713" spans="5:6" ht="18" customHeight="1">
      <c r="E713" s="36"/>
      <c r="F713" s="36"/>
    </row>
    <row r="714" spans="5:6" ht="18" customHeight="1">
      <c r="E714" s="36"/>
      <c r="F714" s="36"/>
    </row>
    <row r="715" spans="5:6" ht="18" customHeight="1">
      <c r="E715" s="36"/>
      <c r="F715" s="36"/>
    </row>
    <row r="716" spans="5:6" ht="18" customHeight="1">
      <c r="E716" s="36"/>
      <c r="F716" s="36"/>
    </row>
    <row r="717" spans="5:6" ht="18" customHeight="1">
      <c r="E717" s="36"/>
      <c r="F717" s="36"/>
    </row>
    <row r="718" spans="5:6" ht="18" customHeight="1">
      <c r="E718" s="36"/>
      <c r="F718" s="36"/>
    </row>
    <row r="719" spans="5:6" ht="18" customHeight="1">
      <c r="E719" s="36"/>
      <c r="F719" s="36"/>
    </row>
    <row r="720" spans="5:6" ht="18" customHeight="1">
      <c r="E720" s="36"/>
      <c r="F720" s="36"/>
    </row>
    <row r="721" spans="5:6" ht="18" customHeight="1">
      <c r="E721" s="36"/>
      <c r="F721" s="36"/>
    </row>
    <row r="722" spans="5:6" ht="18" customHeight="1">
      <c r="E722" s="36"/>
      <c r="F722" s="36"/>
    </row>
    <row r="723" spans="5:6" ht="18" customHeight="1">
      <c r="E723" s="36"/>
      <c r="F723" s="36"/>
    </row>
    <row r="724" spans="5:6" ht="18" customHeight="1">
      <c r="E724" s="36"/>
      <c r="F724" s="36"/>
    </row>
    <row r="725" spans="5:6" ht="18" customHeight="1">
      <c r="E725" s="36"/>
      <c r="F725" s="36"/>
    </row>
    <row r="726" spans="5:6" ht="18" customHeight="1">
      <c r="E726" s="36"/>
      <c r="F726" s="36"/>
    </row>
    <row r="727" spans="5:6" ht="18" customHeight="1">
      <c r="E727" s="36"/>
      <c r="F727" s="36"/>
    </row>
    <row r="728" spans="5:6" ht="18" customHeight="1">
      <c r="E728" s="36"/>
      <c r="F728" s="36"/>
    </row>
    <row r="729" spans="5:6" ht="18" customHeight="1">
      <c r="E729" s="36"/>
      <c r="F729" s="36"/>
    </row>
    <row r="730" spans="5:6" ht="18" customHeight="1">
      <c r="E730" s="36"/>
      <c r="F730" s="36"/>
    </row>
    <row r="731" spans="5:6" ht="18" customHeight="1">
      <c r="E731" s="36"/>
      <c r="F731" s="36"/>
    </row>
    <row r="732" spans="5:6" ht="18" customHeight="1">
      <c r="E732" s="36"/>
      <c r="F732" s="36"/>
    </row>
    <row r="733" spans="5:6" ht="18" customHeight="1">
      <c r="E733" s="36"/>
      <c r="F733" s="36"/>
    </row>
    <row r="734" spans="5:6" ht="18" customHeight="1">
      <c r="E734" s="36"/>
      <c r="F734" s="36"/>
    </row>
    <row r="735" spans="5:6" ht="18" customHeight="1">
      <c r="E735" s="36"/>
      <c r="F735" s="36"/>
    </row>
    <row r="736" spans="5:6" ht="18" customHeight="1">
      <c r="E736" s="36"/>
      <c r="F736" s="36"/>
    </row>
    <row r="737" spans="5:6" ht="18" customHeight="1">
      <c r="E737" s="36"/>
      <c r="F737" s="36"/>
    </row>
    <row r="738" spans="5:6" ht="18" customHeight="1">
      <c r="E738" s="36"/>
      <c r="F738" s="36"/>
    </row>
    <row r="739" spans="5:6" ht="18" customHeight="1">
      <c r="E739" s="36"/>
      <c r="F739" s="36"/>
    </row>
    <row r="740" spans="5:6" ht="18" customHeight="1">
      <c r="E740" s="36"/>
      <c r="F740" s="36"/>
    </row>
    <row r="741" spans="5:6" ht="18" customHeight="1">
      <c r="E741" s="36"/>
      <c r="F741" s="36"/>
    </row>
    <row r="742" spans="5:6" ht="18" customHeight="1">
      <c r="E742" s="36"/>
      <c r="F742" s="36"/>
    </row>
    <row r="743" spans="5:6" ht="18" customHeight="1">
      <c r="E743" s="36"/>
      <c r="F743" s="36"/>
    </row>
    <row r="744" spans="5:6" ht="18" customHeight="1">
      <c r="E744" s="36"/>
      <c r="F744" s="36"/>
    </row>
    <row r="745" spans="5:6" ht="18" customHeight="1">
      <c r="E745" s="36"/>
      <c r="F745" s="36"/>
    </row>
    <row r="746" spans="5:6" ht="18" customHeight="1">
      <c r="E746" s="36"/>
      <c r="F746" s="36"/>
    </row>
    <row r="747" spans="5:6" ht="18" customHeight="1">
      <c r="E747" s="36"/>
      <c r="F747" s="36"/>
    </row>
    <row r="748" spans="5:6" ht="18" customHeight="1">
      <c r="E748" s="36"/>
      <c r="F748" s="36"/>
    </row>
    <row r="749" spans="5:6" ht="18" customHeight="1">
      <c r="E749" s="36"/>
      <c r="F749" s="36"/>
    </row>
    <row r="750" spans="5:6" ht="18" customHeight="1">
      <c r="E750" s="36"/>
      <c r="F750" s="36"/>
    </row>
    <row r="751" spans="5:6" ht="18" customHeight="1">
      <c r="E751" s="36"/>
      <c r="F751" s="36"/>
    </row>
    <row r="752" spans="5:6" ht="18" customHeight="1">
      <c r="E752" s="36"/>
      <c r="F752" s="36"/>
    </row>
    <row r="753" spans="5:6" ht="18" customHeight="1">
      <c r="E753" s="36"/>
      <c r="F753" s="36"/>
    </row>
    <row r="754" spans="5:6" ht="18" customHeight="1">
      <c r="E754" s="36"/>
      <c r="F754" s="36"/>
    </row>
    <row r="755" spans="5:6" ht="18" customHeight="1">
      <c r="E755" s="36"/>
      <c r="F755" s="36"/>
    </row>
    <row r="756" spans="5:6" ht="18" customHeight="1">
      <c r="E756" s="36"/>
      <c r="F756" s="36"/>
    </row>
    <row r="757" spans="5:6" ht="18" customHeight="1">
      <c r="E757" s="36"/>
      <c r="F757" s="36"/>
    </row>
    <row r="758" spans="5:6" ht="18" customHeight="1">
      <c r="E758" s="36"/>
      <c r="F758" s="36"/>
    </row>
    <row r="759" spans="5:6" ht="18" customHeight="1">
      <c r="E759" s="36"/>
      <c r="F759" s="36"/>
    </row>
    <row r="760" spans="5:6" ht="18" customHeight="1">
      <c r="E760" s="36"/>
      <c r="F760" s="36"/>
    </row>
    <row r="761" spans="5:6" ht="18" customHeight="1">
      <c r="E761" s="36"/>
      <c r="F761" s="36"/>
    </row>
    <row r="762" spans="5:6" ht="18" customHeight="1">
      <c r="E762" s="36"/>
      <c r="F762" s="36"/>
    </row>
    <row r="763" spans="5:6" ht="18" customHeight="1">
      <c r="E763" s="36"/>
      <c r="F763" s="36"/>
    </row>
    <row r="764" spans="5:6" ht="18" customHeight="1">
      <c r="E764" s="36"/>
      <c r="F764" s="36"/>
    </row>
    <row r="765" spans="5:6" ht="18" customHeight="1">
      <c r="E765" s="36"/>
      <c r="F765" s="36"/>
    </row>
    <row r="766" spans="5:6" ht="18" customHeight="1">
      <c r="E766" s="36"/>
      <c r="F766" s="36"/>
    </row>
    <row r="767" spans="5:6" ht="18" customHeight="1">
      <c r="E767" s="36"/>
      <c r="F767" s="36"/>
    </row>
    <row r="768" spans="5:6" ht="18" customHeight="1">
      <c r="E768" s="36"/>
      <c r="F768" s="36"/>
    </row>
    <row r="769" spans="5:6" ht="18" customHeight="1">
      <c r="E769" s="36"/>
      <c r="F769" s="36"/>
    </row>
    <row r="770" spans="5:6" ht="18" customHeight="1">
      <c r="E770" s="36"/>
      <c r="F770" s="36"/>
    </row>
    <row r="771" spans="5:6" ht="18" customHeight="1">
      <c r="E771" s="36"/>
      <c r="F771" s="36"/>
    </row>
    <row r="772" spans="5:6" ht="18" customHeight="1">
      <c r="E772" s="36"/>
      <c r="F772" s="36"/>
    </row>
    <row r="773" spans="5:6" ht="18" customHeight="1">
      <c r="E773" s="36"/>
      <c r="F773" s="36"/>
    </row>
    <row r="774" spans="5:6" ht="18" customHeight="1">
      <c r="E774" s="36"/>
      <c r="F774" s="36"/>
    </row>
    <row r="775" spans="5:6" ht="18" customHeight="1">
      <c r="E775" s="36"/>
      <c r="F775" s="36"/>
    </row>
    <row r="776" spans="5:6" ht="18" customHeight="1">
      <c r="E776" s="36"/>
      <c r="F776" s="36"/>
    </row>
    <row r="777" spans="5:6" ht="18" customHeight="1">
      <c r="E777" s="36"/>
      <c r="F777" s="36"/>
    </row>
    <row r="778" spans="5:6" ht="18" customHeight="1">
      <c r="E778" s="36"/>
      <c r="F778" s="36"/>
    </row>
    <row r="779" spans="5:6" ht="18" customHeight="1">
      <c r="E779" s="36"/>
      <c r="F779" s="36"/>
    </row>
    <row r="780" spans="5:6" ht="18" customHeight="1">
      <c r="E780" s="36"/>
      <c r="F780" s="36"/>
    </row>
    <row r="781" spans="5:6" ht="18" customHeight="1">
      <c r="E781" s="36"/>
      <c r="F781" s="36"/>
    </row>
    <row r="782" spans="5:6" ht="18" customHeight="1">
      <c r="E782" s="36"/>
      <c r="F782" s="36"/>
    </row>
    <row r="783" spans="5:6" ht="18" customHeight="1">
      <c r="E783" s="36"/>
      <c r="F783" s="36"/>
    </row>
    <row r="784" spans="5:6" ht="18" customHeight="1">
      <c r="E784" s="36"/>
      <c r="F784" s="36"/>
    </row>
    <row r="785" spans="5:6" ht="18" customHeight="1">
      <c r="E785" s="36"/>
      <c r="F785" s="36"/>
    </row>
    <row r="786" spans="5:6" ht="18" customHeight="1">
      <c r="E786" s="36"/>
      <c r="F786" s="36"/>
    </row>
    <row r="787" spans="5:6" ht="18" customHeight="1">
      <c r="E787" s="36"/>
      <c r="F787" s="36"/>
    </row>
    <row r="788" spans="5:6" ht="18" customHeight="1">
      <c r="E788" s="36"/>
      <c r="F788" s="36"/>
    </row>
    <row r="789" spans="5:6" ht="18" customHeight="1">
      <c r="E789" s="36"/>
      <c r="F789" s="36"/>
    </row>
    <row r="790" spans="5:6" ht="18" customHeight="1">
      <c r="E790" s="36"/>
      <c r="F790" s="36"/>
    </row>
    <row r="791" spans="5:6" ht="18" customHeight="1">
      <c r="E791" s="36"/>
      <c r="F791" s="36"/>
    </row>
    <row r="792" spans="5:6" ht="18" customHeight="1">
      <c r="E792" s="36"/>
      <c r="F792" s="36"/>
    </row>
    <row r="793" spans="5:6" ht="18" customHeight="1">
      <c r="E793" s="36"/>
      <c r="F793" s="36"/>
    </row>
    <row r="794" spans="5:6" ht="18" customHeight="1">
      <c r="E794" s="36"/>
      <c r="F794" s="36"/>
    </row>
    <row r="795" spans="5:6" ht="18" customHeight="1">
      <c r="E795" s="36"/>
      <c r="F795" s="36"/>
    </row>
    <row r="796" spans="5:6" ht="18" customHeight="1">
      <c r="E796" s="36"/>
      <c r="F796" s="36"/>
    </row>
    <row r="797" spans="5:6" ht="18" customHeight="1">
      <c r="E797" s="36"/>
      <c r="F797" s="36"/>
    </row>
    <row r="798" spans="5:6" ht="18" customHeight="1">
      <c r="E798" s="36"/>
      <c r="F798" s="36"/>
    </row>
    <row r="799" spans="5:6" ht="18" customHeight="1">
      <c r="E799" s="36"/>
      <c r="F799" s="36"/>
    </row>
    <row r="800" spans="5:6" ht="18" customHeight="1">
      <c r="E800" s="36"/>
      <c r="F800" s="36"/>
    </row>
    <row r="801" spans="5:6" ht="18" customHeight="1">
      <c r="E801" s="36"/>
      <c r="F801" s="36"/>
    </row>
    <row r="802" spans="5:6" ht="18" customHeight="1">
      <c r="E802" s="36"/>
      <c r="F802" s="36"/>
    </row>
    <row r="803" spans="5:6" ht="18" customHeight="1">
      <c r="E803" s="36"/>
      <c r="F803" s="36"/>
    </row>
    <row r="804" spans="5:6" ht="18" customHeight="1">
      <c r="E804" s="36"/>
      <c r="F804" s="36"/>
    </row>
    <row r="805" spans="5:6" ht="18" customHeight="1">
      <c r="E805" s="36"/>
      <c r="F805" s="36"/>
    </row>
    <row r="806" spans="5:6" ht="18" customHeight="1">
      <c r="E806" s="36"/>
      <c r="F806" s="36"/>
    </row>
    <row r="807" spans="5:6" ht="18" customHeight="1">
      <c r="E807" s="36"/>
      <c r="F807" s="36"/>
    </row>
    <row r="808" spans="5:6" ht="18" customHeight="1">
      <c r="E808" s="36"/>
      <c r="F808" s="36"/>
    </row>
    <row r="809" spans="5:6" ht="18" customHeight="1">
      <c r="E809" s="36"/>
      <c r="F809" s="36"/>
    </row>
    <row r="810" spans="5:6" ht="18" customHeight="1">
      <c r="E810" s="36"/>
      <c r="F810" s="36"/>
    </row>
    <row r="811" spans="5:6" ht="18" customHeight="1">
      <c r="E811" s="36"/>
      <c r="F811" s="36"/>
    </row>
    <row r="812" spans="5:6" ht="18" customHeight="1">
      <c r="E812" s="36"/>
      <c r="F812" s="36"/>
    </row>
    <row r="813" spans="5:6" ht="18" customHeight="1">
      <c r="E813" s="36"/>
      <c r="F813" s="36"/>
    </row>
    <row r="814" spans="5:6" ht="18" customHeight="1">
      <c r="E814" s="36"/>
      <c r="F814" s="36"/>
    </row>
    <row r="815" spans="5:6" ht="18" customHeight="1">
      <c r="E815" s="36"/>
      <c r="F815" s="36"/>
    </row>
    <row r="816" spans="5:6" ht="18" customHeight="1">
      <c r="E816" s="36"/>
      <c r="F816" s="36"/>
    </row>
    <row r="817" spans="5:6" ht="18" customHeight="1">
      <c r="E817" s="36"/>
      <c r="F817" s="36"/>
    </row>
    <row r="818" spans="5:6" ht="18" customHeight="1">
      <c r="E818" s="36"/>
      <c r="F818" s="36"/>
    </row>
    <row r="819" spans="5:6" ht="18" customHeight="1">
      <c r="E819" s="36"/>
      <c r="F819" s="36"/>
    </row>
    <row r="820" spans="5:6" ht="18" customHeight="1">
      <c r="E820" s="36"/>
      <c r="F820" s="36"/>
    </row>
    <row r="821" spans="5:6" ht="18" customHeight="1">
      <c r="E821" s="36"/>
      <c r="F821" s="36"/>
    </row>
    <row r="822" spans="5:6" ht="18" customHeight="1">
      <c r="E822" s="36"/>
      <c r="F822" s="36"/>
    </row>
    <row r="823" spans="5:6" ht="18" customHeight="1">
      <c r="E823" s="36"/>
      <c r="F823" s="36"/>
    </row>
    <row r="824" spans="5:6" ht="18" customHeight="1">
      <c r="E824" s="36"/>
      <c r="F824" s="36"/>
    </row>
    <row r="825" spans="5:6" ht="18" customHeight="1">
      <c r="E825" s="36"/>
      <c r="F825" s="36"/>
    </row>
    <row r="826" spans="5:6" ht="18" customHeight="1">
      <c r="E826" s="36"/>
      <c r="F826" s="36"/>
    </row>
    <row r="827" spans="5:6" ht="18" customHeight="1">
      <c r="E827" s="36"/>
      <c r="F827" s="36"/>
    </row>
    <row r="828" spans="5:6" ht="18" customHeight="1">
      <c r="E828" s="36"/>
      <c r="F828" s="36"/>
    </row>
    <row r="829" spans="5:6" ht="18" customHeight="1">
      <c r="E829" s="36"/>
      <c r="F829" s="36"/>
    </row>
    <row r="830" spans="5:6" ht="18" customHeight="1">
      <c r="E830" s="36"/>
      <c r="F830" s="36"/>
    </row>
    <row r="831" spans="5:6" ht="18" customHeight="1">
      <c r="E831" s="36"/>
      <c r="F831" s="36"/>
    </row>
    <row r="832" spans="5:6" ht="18" customHeight="1">
      <c r="E832" s="36"/>
      <c r="F832" s="36"/>
    </row>
    <row r="833" spans="5:6" ht="18" customHeight="1">
      <c r="E833" s="36"/>
      <c r="F833" s="36"/>
    </row>
    <row r="834" spans="5:6" ht="18" customHeight="1">
      <c r="E834" s="36"/>
      <c r="F834" s="36"/>
    </row>
    <row r="835" spans="5:6" ht="18" customHeight="1">
      <c r="E835" s="36"/>
      <c r="F835" s="36"/>
    </row>
    <row r="836" spans="5:6" ht="18" customHeight="1">
      <c r="E836" s="36"/>
      <c r="F836" s="36"/>
    </row>
    <row r="837" spans="5:6" ht="18" customHeight="1">
      <c r="E837" s="36"/>
      <c r="F837" s="36"/>
    </row>
    <row r="838" spans="5:6" ht="18" customHeight="1">
      <c r="E838" s="36"/>
      <c r="F838" s="36"/>
    </row>
    <row r="839" spans="5:6" ht="18" customHeight="1">
      <c r="E839" s="36"/>
      <c r="F839" s="36"/>
    </row>
    <row r="840" spans="5:6" ht="18" customHeight="1">
      <c r="E840" s="36"/>
      <c r="F840" s="36"/>
    </row>
    <row r="841" spans="5:6" ht="18" customHeight="1">
      <c r="E841" s="36"/>
      <c r="F841" s="36"/>
    </row>
    <row r="842" spans="5:6" ht="18" customHeight="1">
      <c r="E842" s="36"/>
      <c r="F842" s="36"/>
    </row>
    <row r="843" spans="5:6" ht="18" customHeight="1">
      <c r="E843" s="36"/>
      <c r="F843" s="36"/>
    </row>
    <row r="844" spans="5:6" ht="18" customHeight="1">
      <c r="E844" s="36"/>
      <c r="F844" s="36"/>
    </row>
    <row r="845" spans="5:6" ht="18" customHeight="1">
      <c r="E845" s="36"/>
      <c r="F845" s="36"/>
    </row>
    <row r="846" spans="5:6" ht="18" customHeight="1">
      <c r="E846" s="36"/>
      <c r="F846" s="36"/>
    </row>
    <row r="847" spans="5:6" ht="18" customHeight="1">
      <c r="E847" s="36"/>
      <c r="F847" s="36"/>
    </row>
    <row r="848" spans="5:6" ht="18" customHeight="1">
      <c r="E848" s="36"/>
      <c r="F848" s="36"/>
    </row>
    <row r="849" spans="5:6" ht="18" customHeight="1">
      <c r="E849" s="36"/>
      <c r="F849" s="36"/>
    </row>
    <row r="850" spans="5:6" ht="18" customHeight="1">
      <c r="E850" s="36"/>
      <c r="F850" s="36"/>
    </row>
    <row r="851" spans="5:6" ht="18" customHeight="1">
      <c r="E851" s="36"/>
      <c r="F851" s="36"/>
    </row>
    <row r="852" spans="5:6" ht="18" customHeight="1">
      <c r="E852" s="36"/>
      <c r="F852" s="36"/>
    </row>
    <row r="853" spans="5:6" ht="18" customHeight="1">
      <c r="E853" s="36"/>
      <c r="F853" s="36"/>
    </row>
  </sheetData>
  <phoneticPr fontId="4" type="noConversion"/>
  <conditionalFormatting sqref="D1">
    <cfRule type="cellIs" dxfId="52" priority="2" operator="equal">
      <formula>0</formula>
    </cfRule>
  </conditionalFormatting>
  <conditionalFormatting sqref="F1">
    <cfRule type="cellIs" dxfId="51" priority="1" operator="equal">
      <formula>0</formula>
    </cfRule>
  </conditionalFormatting>
  <conditionalFormatting sqref="G1">
    <cfRule type="cellIs" dxfId="50" priority="6" operator="equal">
      <formula>0</formula>
    </cfRule>
  </conditionalFormatting>
  <conditionalFormatting sqref="H1">
    <cfRule type="cellIs" dxfId="49" priority="5" operator="equal">
      <formula>0</formula>
    </cfRule>
  </conditionalFormatting>
  <conditionalFormatting sqref="I1">
    <cfRule type="cellIs" dxfId="48" priority="3" operator="equal">
      <formula>0</formula>
    </cfRule>
  </conditionalFormatting>
  <pageMargins left="0.7" right="0.7" top="0.75" bottom="0.75" header="0.3" footer="0.3"/>
  <pageSetup paperSize="9" orientation="portrait" horizontalDpi="0" verticalDpi="0"/>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3"/>
  <dimension ref="A1:O806"/>
  <sheetViews>
    <sheetView zoomScaleNormal="100" workbookViewId="0">
      <pane ySplit="1" topLeftCell="A2" activePane="bottomLeft" state="frozen"/>
      <selection activeCell="XEK27" sqref="XEK27:XEL27"/>
      <selection pane="bottomLeft"/>
    </sheetView>
  </sheetViews>
  <sheetFormatPr baseColWidth="10" defaultColWidth="10.875" defaultRowHeight="15.75"/>
  <cols>
    <col min="1" max="1" width="13.375" style="11" bestFit="1" customWidth="1"/>
    <col min="2" max="2" width="10.5" style="9" bestFit="1" customWidth="1"/>
    <col min="3" max="3" width="14.125" style="9" bestFit="1" customWidth="1"/>
    <col min="4" max="4" width="28.625" style="9" bestFit="1" customWidth="1"/>
    <col min="5" max="5" width="32" style="11" bestFit="1" customWidth="1"/>
    <col min="6" max="6" width="25.875" style="11" bestFit="1" customWidth="1"/>
    <col min="7" max="7" width="33.875" style="113" bestFit="1" customWidth="1"/>
    <col min="8" max="8" width="32.125" style="17" hidden="1" customWidth="1"/>
    <col min="9" max="9" width="33.625" style="126" bestFit="1" customWidth="1"/>
    <col min="10" max="10" width="36.375" style="66" bestFit="1" customWidth="1"/>
    <col min="11" max="11" width="32" style="66" bestFit="1" customWidth="1"/>
    <col min="12" max="12" width="35.125" style="66" bestFit="1" customWidth="1"/>
    <col min="13" max="13" width="21.625" style="11" bestFit="1" customWidth="1"/>
    <col min="14" max="14" width="41.625" style="11" bestFit="1" customWidth="1"/>
    <col min="15" max="15" width="255.625" style="21" bestFit="1" customWidth="1"/>
    <col min="16" max="16384" width="10.875" style="11"/>
  </cols>
  <sheetData>
    <row r="1" spans="1:15" s="6" customFormat="1" ht="18" customHeight="1">
      <c r="A1" s="87" t="s">
        <v>76</v>
      </c>
      <c r="B1" s="87" t="s">
        <v>77</v>
      </c>
      <c r="C1" s="87" t="s">
        <v>0</v>
      </c>
      <c r="D1" s="8" t="s">
        <v>100</v>
      </c>
      <c r="E1" s="87" t="s">
        <v>101</v>
      </c>
      <c r="F1" s="8" t="s">
        <v>102</v>
      </c>
      <c r="G1" s="117" t="s">
        <v>78</v>
      </c>
      <c r="H1" s="8" t="s">
        <v>79</v>
      </c>
      <c r="I1" s="123" t="s">
        <v>103</v>
      </c>
      <c r="J1" s="6" t="s">
        <v>80</v>
      </c>
      <c r="K1" s="8" t="s">
        <v>83</v>
      </c>
      <c r="L1" s="8" t="s">
        <v>90</v>
      </c>
      <c r="M1" s="8" t="s">
        <v>153</v>
      </c>
      <c r="N1" s="8" t="s">
        <v>165</v>
      </c>
      <c r="O1" s="91" t="s">
        <v>74</v>
      </c>
    </row>
    <row r="2" spans="1:15" ht="18" customHeight="1">
      <c r="A2" s="7" t="s">
        <v>107</v>
      </c>
      <c r="B2" s="10" t="s">
        <v>107</v>
      </c>
      <c r="C2" s="9" t="s">
        <v>44</v>
      </c>
      <c r="D2" s="25" t="s">
        <v>107</v>
      </c>
      <c r="E2" s="11" t="s">
        <v>107</v>
      </c>
      <c r="F2" s="11" t="s">
        <v>107</v>
      </c>
      <c r="G2" s="118" t="s">
        <v>107</v>
      </c>
      <c r="H2" s="22"/>
      <c r="I2" s="132" t="e">
        <f>AppDistribution[[#This Row],[Total Revenue (Millions BRL$)]]/('Total Revenue (Millions)'!#REF!)*100</f>
        <v>#VALUE!</v>
      </c>
      <c r="J2" s="65"/>
      <c r="K2" s="65"/>
      <c r="L2" s="65"/>
      <c r="O2" s="16" t="s">
        <v>166</v>
      </c>
    </row>
    <row r="3" spans="1:15">
      <c r="G3" s="121"/>
      <c r="H3" s="15"/>
      <c r="I3" s="122"/>
      <c r="J3" s="67"/>
      <c r="K3" s="67"/>
      <c r="L3" s="67"/>
    </row>
    <row r="4" spans="1:15">
      <c r="G4" s="121"/>
      <c r="H4" s="15"/>
      <c r="I4" s="122"/>
      <c r="J4" s="67"/>
      <c r="K4" s="67"/>
      <c r="L4" s="67"/>
    </row>
    <row r="5" spans="1:15">
      <c r="G5" s="121"/>
      <c r="H5" s="15"/>
      <c r="I5" s="122"/>
      <c r="J5" s="67"/>
      <c r="K5" s="67"/>
      <c r="L5" s="67"/>
    </row>
    <row r="6" spans="1:15">
      <c r="G6" s="121"/>
      <c r="H6" s="15"/>
      <c r="I6" s="122"/>
      <c r="J6" s="67"/>
      <c r="K6" s="67"/>
      <c r="L6" s="67"/>
    </row>
    <row r="7" spans="1:15">
      <c r="G7" s="121"/>
      <c r="H7" s="15"/>
      <c r="I7" s="122"/>
      <c r="J7" s="67"/>
      <c r="K7" s="67"/>
      <c r="L7" s="67"/>
    </row>
    <row r="8" spans="1:15">
      <c r="G8" s="121"/>
      <c r="H8" s="15"/>
      <c r="I8" s="122"/>
      <c r="J8" s="67"/>
      <c r="K8" s="67"/>
      <c r="L8" s="67"/>
    </row>
    <row r="9" spans="1:15">
      <c r="G9" s="121"/>
      <c r="H9" s="15"/>
      <c r="I9" s="122"/>
      <c r="J9" s="67"/>
      <c r="K9" s="67"/>
      <c r="L9" s="67"/>
    </row>
    <row r="10" spans="1:15">
      <c r="G10" s="121"/>
      <c r="H10" s="15"/>
      <c r="I10" s="122"/>
      <c r="J10" s="67"/>
      <c r="K10" s="67"/>
      <c r="L10" s="67"/>
    </row>
    <row r="11" spans="1:15">
      <c r="G11" s="121"/>
      <c r="H11" s="15"/>
      <c r="I11" s="122"/>
      <c r="J11" s="67"/>
      <c r="K11" s="67"/>
      <c r="L11" s="67"/>
    </row>
    <row r="12" spans="1:15">
      <c r="G12" s="121"/>
      <c r="H12" s="15"/>
      <c r="I12" s="122"/>
      <c r="J12" s="67"/>
      <c r="K12" s="67"/>
      <c r="L12" s="67"/>
    </row>
    <row r="13" spans="1:15">
      <c r="G13" s="121"/>
      <c r="H13" s="15"/>
      <c r="I13" s="122"/>
      <c r="J13" s="67"/>
      <c r="K13" s="67"/>
      <c r="L13" s="67"/>
    </row>
    <row r="14" spans="1:15">
      <c r="G14" s="121"/>
      <c r="H14" s="15"/>
      <c r="I14" s="122"/>
      <c r="J14" s="67"/>
      <c r="K14" s="67"/>
      <c r="L14" s="67"/>
    </row>
    <row r="15" spans="1:15">
      <c r="G15" s="121"/>
      <c r="H15" s="15"/>
      <c r="I15" s="122"/>
      <c r="J15" s="67"/>
      <c r="K15" s="67"/>
      <c r="L15" s="67"/>
    </row>
    <row r="16" spans="1:15">
      <c r="G16" s="121"/>
      <c r="H16" s="15"/>
      <c r="I16" s="122"/>
      <c r="J16" s="67"/>
      <c r="K16" s="67"/>
      <c r="L16" s="67"/>
    </row>
    <row r="17" spans="7:12">
      <c r="G17" s="121"/>
      <c r="H17" s="15"/>
      <c r="I17" s="122"/>
      <c r="J17" s="67"/>
      <c r="K17" s="67"/>
      <c r="L17" s="67"/>
    </row>
    <row r="18" spans="7:12">
      <c r="G18" s="121"/>
      <c r="H18" s="15"/>
      <c r="I18" s="122"/>
      <c r="J18" s="67"/>
      <c r="K18" s="67"/>
      <c r="L18" s="67"/>
    </row>
    <row r="19" spans="7:12">
      <c r="G19" s="121"/>
      <c r="H19" s="15"/>
      <c r="I19" s="122"/>
      <c r="J19" s="67"/>
      <c r="K19" s="67"/>
      <c r="L19" s="67"/>
    </row>
    <row r="20" spans="7:12">
      <c r="G20" s="121"/>
      <c r="H20" s="15"/>
      <c r="I20" s="122"/>
      <c r="J20" s="67"/>
      <c r="K20" s="67"/>
      <c r="L20" s="67"/>
    </row>
    <row r="21" spans="7:12">
      <c r="G21" s="121"/>
      <c r="H21" s="15"/>
      <c r="I21" s="122"/>
      <c r="J21" s="67"/>
      <c r="K21" s="67"/>
      <c r="L21" s="67"/>
    </row>
    <row r="22" spans="7:12">
      <c r="G22" s="121"/>
      <c r="H22" s="15"/>
      <c r="I22" s="122"/>
      <c r="J22" s="67"/>
      <c r="K22" s="67"/>
      <c r="L22" s="67"/>
    </row>
    <row r="23" spans="7:12">
      <c r="G23" s="121"/>
      <c r="H23" s="15"/>
      <c r="I23" s="122"/>
      <c r="J23" s="67"/>
      <c r="K23" s="67"/>
      <c r="L23" s="67"/>
    </row>
    <row r="24" spans="7:12">
      <c r="G24" s="121"/>
      <c r="H24" s="15"/>
      <c r="I24" s="122"/>
      <c r="J24" s="67"/>
      <c r="K24" s="67"/>
      <c r="L24" s="67"/>
    </row>
    <row r="25" spans="7:12">
      <c r="G25" s="121"/>
      <c r="H25" s="15"/>
      <c r="I25" s="122"/>
      <c r="J25" s="67"/>
      <c r="K25" s="67"/>
      <c r="L25" s="67"/>
    </row>
    <row r="26" spans="7:12">
      <c r="G26" s="121"/>
      <c r="H26" s="15"/>
      <c r="I26" s="122"/>
      <c r="J26" s="67"/>
      <c r="K26" s="67"/>
      <c r="L26" s="67"/>
    </row>
    <row r="27" spans="7:12">
      <c r="G27" s="121"/>
      <c r="H27" s="15"/>
      <c r="I27" s="122"/>
      <c r="J27" s="67"/>
      <c r="K27" s="67"/>
      <c r="L27" s="67"/>
    </row>
    <row r="28" spans="7:12">
      <c r="G28" s="121"/>
      <c r="H28" s="15"/>
      <c r="I28" s="122"/>
      <c r="J28" s="67"/>
      <c r="K28" s="67"/>
      <c r="L28" s="67"/>
    </row>
    <row r="29" spans="7:12">
      <c r="G29" s="121"/>
      <c r="H29" s="15"/>
      <c r="I29" s="122"/>
      <c r="J29" s="67"/>
      <c r="K29" s="67"/>
      <c r="L29" s="67"/>
    </row>
    <row r="30" spans="7:12">
      <c r="G30" s="121"/>
      <c r="H30" s="15"/>
      <c r="I30" s="122"/>
      <c r="J30" s="67"/>
      <c r="K30" s="67"/>
      <c r="L30" s="67"/>
    </row>
    <row r="31" spans="7:12">
      <c r="G31" s="121"/>
      <c r="H31" s="15"/>
      <c r="I31" s="122"/>
      <c r="J31" s="67"/>
      <c r="K31" s="67"/>
      <c r="L31" s="67"/>
    </row>
    <row r="32" spans="7:12">
      <c r="G32" s="121"/>
      <c r="H32" s="15"/>
      <c r="I32" s="122"/>
      <c r="J32" s="67"/>
      <c r="K32" s="67"/>
      <c r="L32" s="67"/>
    </row>
    <row r="33" spans="7:12">
      <c r="G33" s="121"/>
      <c r="H33" s="15"/>
      <c r="I33" s="122"/>
      <c r="J33" s="67"/>
      <c r="K33" s="67"/>
      <c r="L33" s="67"/>
    </row>
    <row r="34" spans="7:12">
      <c r="G34" s="121"/>
      <c r="H34" s="15"/>
      <c r="I34" s="122"/>
      <c r="J34" s="67"/>
      <c r="K34" s="67"/>
      <c r="L34" s="67"/>
    </row>
    <row r="35" spans="7:12">
      <c r="G35" s="121"/>
      <c r="H35" s="15"/>
      <c r="I35" s="122"/>
      <c r="J35" s="67"/>
      <c r="K35" s="67"/>
      <c r="L35" s="67"/>
    </row>
    <row r="36" spans="7:12">
      <c r="G36" s="121"/>
      <c r="H36" s="15"/>
      <c r="I36" s="122"/>
      <c r="J36" s="67"/>
      <c r="K36" s="67"/>
      <c r="L36" s="67"/>
    </row>
    <row r="37" spans="7:12">
      <c r="G37" s="121"/>
      <c r="H37" s="15"/>
      <c r="I37" s="122"/>
      <c r="J37" s="67"/>
      <c r="K37" s="67"/>
      <c r="L37" s="67"/>
    </row>
    <row r="38" spans="7:12">
      <c r="G38" s="121"/>
      <c r="H38" s="15"/>
      <c r="I38" s="122"/>
      <c r="J38" s="67"/>
      <c r="K38" s="67"/>
      <c r="L38" s="67"/>
    </row>
    <row r="39" spans="7:12">
      <c r="G39" s="121"/>
      <c r="H39" s="15"/>
      <c r="I39" s="122"/>
      <c r="J39" s="67"/>
      <c r="K39" s="67"/>
      <c r="L39" s="67"/>
    </row>
    <row r="40" spans="7:12">
      <c r="G40" s="121"/>
      <c r="H40" s="15"/>
      <c r="I40" s="122"/>
      <c r="J40" s="67"/>
      <c r="K40" s="67"/>
      <c r="L40" s="67"/>
    </row>
    <row r="41" spans="7:12">
      <c r="G41" s="121"/>
      <c r="H41" s="15"/>
      <c r="I41" s="122"/>
      <c r="J41" s="67"/>
      <c r="K41" s="67"/>
      <c r="L41" s="67"/>
    </row>
    <row r="42" spans="7:12">
      <c r="G42" s="121"/>
      <c r="H42" s="15"/>
      <c r="I42" s="122"/>
      <c r="J42" s="67"/>
      <c r="K42" s="67"/>
      <c r="L42" s="67"/>
    </row>
    <row r="43" spans="7:12">
      <c r="G43" s="121"/>
      <c r="H43" s="15"/>
      <c r="I43" s="122"/>
      <c r="J43" s="67"/>
      <c r="K43" s="67"/>
      <c r="L43" s="67"/>
    </row>
    <row r="44" spans="7:12">
      <c r="G44" s="121"/>
      <c r="H44" s="15"/>
      <c r="I44" s="122"/>
      <c r="J44" s="67"/>
      <c r="K44" s="67"/>
      <c r="L44" s="67"/>
    </row>
    <row r="45" spans="7:12">
      <c r="G45" s="121"/>
      <c r="H45" s="15"/>
      <c r="I45" s="122"/>
      <c r="J45" s="67"/>
      <c r="K45" s="67"/>
      <c r="L45" s="67"/>
    </row>
    <row r="46" spans="7:12">
      <c r="G46" s="121"/>
      <c r="H46" s="15"/>
      <c r="I46" s="122"/>
      <c r="J46" s="67"/>
      <c r="K46" s="67"/>
      <c r="L46" s="67"/>
    </row>
    <row r="47" spans="7:12">
      <c r="G47" s="121"/>
      <c r="H47" s="15"/>
      <c r="I47" s="122"/>
      <c r="J47" s="67"/>
      <c r="K47" s="67"/>
      <c r="L47" s="67"/>
    </row>
    <row r="48" spans="7:12">
      <c r="G48" s="121"/>
      <c r="H48" s="15"/>
      <c r="I48" s="122"/>
      <c r="J48" s="67"/>
      <c r="K48" s="67"/>
      <c r="L48" s="67"/>
    </row>
    <row r="49" spans="7:12">
      <c r="G49" s="121"/>
      <c r="H49" s="15"/>
      <c r="I49" s="122"/>
      <c r="J49" s="67"/>
      <c r="K49" s="67"/>
      <c r="L49" s="67"/>
    </row>
    <row r="50" spans="7:12">
      <c r="G50" s="121"/>
      <c r="H50" s="15"/>
      <c r="I50" s="122"/>
      <c r="J50" s="67"/>
      <c r="K50" s="67"/>
      <c r="L50" s="67"/>
    </row>
    <row r="51" spans="7:12">
      <c r="G51" s="121"/>
      <c r="H51" s="15"/>
      <c r="I51" s="122"/>
      <c r="J51" s="67"/>
      <c r="K51" s="67"/>
      <c r="L51" s="67"/>
    </row>
    <row r="52" spans="7:12">
      <c r="G52" s="121"/>
      <c r="H52" s="15"/>
      <c r="I52" s="122"/>
      <c r="J52" s="67"/>
      <c r="K52" s="67"/>
      <c r="L52" s="67"/>
    </row>
    <row r="53" spans="7:12">
      <c r="G53" s="121"/>
      <c r="H53" s="15"/>
      <c r="I53" s="122"/>
      <c r="J53" s="67"/>
      <c r="K53" s="67"/>
      <c r="L53" s="67"/>
    </row>
    <row r="54" spans="7:12">
      <c r="G54" s="121"/>
      <c r="H54" s="15"/>
      <c r="I54" s="122"/>
      <c r="J54" s="67"/>
      <c r="K54" s="67"/>
      <c r="L54" s="67"/>
    </row>
    <row r="55" spans="7:12">
      <c r="G55" s="121"/>
      <c r="H55" s="15"/>
      <c r="I55" s="122"/>
      <c r="J55" s="67"/>
      <c r="K55" s="67"/>
      <c r="L55" s="67"/>
    </row>
    <row r="56" spans="7:12">
      <c r="G56" s="121"/>
      <c r="H56" s="15"/>
      <c r="I56" s="122"/>
      <c r="J56" s="67"/>
      <c r="K56" s="67"/>
      <c r="L56" s="67"/>
    </row>
    <row r="57" spans="7:12">
      <c r="G57" s="121"/>
      <c r="H57" s="15"/>
      <c r="I57" s="122"/>
      <c r="J57" s="67"/>
      <c r="K57" s="67"/>
      <c r="L57" s="67"/>
    </row>
    <row r="58" spans="7:12">
      <c r="G58" s="121"/>
      <c r="H58" s="15"/>
      <c r="I58" s="122"/>
      <c r="J58" s="67"/>
      <c r="K58" s="67"/>
      <c r="L58" s="67"/>
    </row>
    <row r="59" spans="7:12">
      <c r="G59" s="121"/>
      <c r="H59" s="15"/>
      <c r="I59" s="122"/>
      <c r="J59" s="67"/>
      <c r="K59" s="67"/>
      <c r="L59" s="67"/>
    </row>
    <row r="60" spans="7:12">
      <c r="G60" s="121"/>
      <c r="H60" s="15"/>
      <c r="I60" s="122"/>
      <c r="J60" s="67"/>
      <c r="K60" s="67"/>
      <c r="L60" s="67"/>
    </row>
    <row r="61" spans="7:12">
      <c r="G61" s="121"/>
      <c r="H61" s="15"/>
      <c r="I61" s="122"/>
      <c r="J61" s="67"/>
      <c r="K61" s="67"/>
      <c r="L61" s="67"/>
    </row>
    <row r="62" spans="7:12">
      <c r="G62" s="121"/>
      <c r="H62" s="15"/>
      <c r="I62" s="122"/>
      <c r="J62" s="67"/>
      <c r="K62" s="67"/>
      <c r="L62" s="67"/>
    </row>
    <row r="63" spans="7:12">
      <c r="G63" s="121"/>
      <c r="H63" s="15"/>
      <c r="I63" s="122"/>
      <c r="J63" s="67"/>
      <c r="K63" s="67"/>
      <c r="L63" s="67"/>
    </row>
    <row r="64" spans="7:12">
      <c r="G64" s="121"/>
      <c r="H64" s="15"/>
      <c r="I64" s="122"/>
      <c r="J64" s="67"/>
      <c r="K64" s="67"/>
      <c r="L64" s="67"/>
    </row>
    <row r="65" spans="7:12">
      <c r="G65" s="121"/>
      <c r="H65" s="15"/>
      <c r="I65" s="122"/>
      <c r="J65" s="67"/>
      <c r="K65" s="67"/>
      <c r="L65" s="67"/>
    </row>
    <row r="66" spans="7:12">
      <c r="G66" s="121"/>
      <c r="H66" s="15"/>
      <c r="I66" s="122"/>
      <c r="J66" s="67"/>
      <c r="K66" s="67"/>
      <c r="L66" s="67"/>
    </row>
    <row r="67" spans="7:12">
      <c r="G67" s="121"/>
      <c r="H67" s="15"/>
      <c r="I67" s="122"/>
      <c r="J67" s="67"/>
      <c r="K67" s="67"/>
      <c r="L67" s="67"/>
    </row>
    <row r="68" spans="7:12">
      <c r="G68" s="121"/>
      <c r="H68" s="15"/>
      <c r="I68" s="122"/>
      <c r="J68" s="67"/>
      <c r="K68" s="67"/>
      <c r="L68" s="67"/>
    </row>
    <row r="69" spans="7:12">
      <c r="G69" s="121"/>
      <c r="H69" s="15"/>
      <c r="I69" s="122"/>
      <c r="J69" s="67"/>
      <c r="K69" s="67"/>
      <c r="L69" s="67"/>
    </row>
    <row r="70" spans="7:12">
      <c r="G70" s="121"/>
      <c r="H70" s="15"/>
      <c r="I70" s="122"/>
      <c r="J70" s="67"/>
      <c r="K70" s="67"/>
      <c r="L70" s="67"/>
    </row>
    <row r="71" spans="7:12">
      <c r="G71" s="121"/>
      <c r="H71" s="15"/>
      <c r="I71" s="122"/>
      <c r="J71" s="67"/>
      <c r="K71" s="67"/>
      <c r="L71" s="67"/>
    </row>
    <row r="72" spans="7:12">
      <c r="G72" s="121"/>
      <c r="H72" s="15"/>
      <c r="I72" s="122"/>
      <c r="J72" s="67"/>
      <c r="K72" s="67"/>
      <c r="L72" s="67"/>
    </row>
    <row r="73" spans="7:12">
      <c r="G73" s="121"/>
      <c r="H73" s="15"/>
      <c r="I73" s="122"/>
      <c r="J73" s="67"/>
      <c r="K73" s="67"/>
      <c r="L73" s="67"/>
    </row>
    <row r="74" spans="7:12">
      <c r="G74" s="121"/>
      <c r="H74" s="15"/>
      <c r="I74" s="122"/>
      <c r="J74" s="67"/>
      <c r="K74" s="67"/>
      <c r="L74" s="67"/>
    </row>
    <row r="75" spans="7:12">
      <c r="G75" s="121"/>
      <c r="H75" s="15"/>
      <c r="I75" s="122"/>
      <c r="J75" s="67"/>
      <c r="K75" s="67"/>
      <c r="L75" s="67"/>
    </row>
    <row r="76" spans="7:12">
      <c r="G76" s="121"/>
      <c r="H76" s="15"/>
      <c r="I76" s="122"/>
      <c r="J76" s="67"/>
      <c r="K76" s="67"/>
      <c r="L76" s="67"/>
    </row>
    <row r="77" spans="7:12">
      <c r="G77" s="121"/>
      <c r="H77" s="15"/>
      <c r="I77" s="122"/>
      <c r="J77" s="67"/>
      <c r="K77" s="67"/>
      <c r="L77" s="67"/>
    </row>
    <row r="78" spans="7:12">
      <c r="G78" s="121"/>
      <c r="H78" s="15"/>
      <c r="I78" s="122"/>
      <c r="J78" s="67"/>
      <c r="K78" s="67"/>
      <c r="L78" s="67"/>
    </row>
    <row r="79" spans="7:12">
      <c r="G79" s="121"/>
      <c r="H79" s="15"/>
      <c r="I79" s="122"/>
      <c r="J79" s="67"/>
      <c r="K79" s="67"/>
      <c r="L79" s="67"/>
    </row>
    <row r="80" spans="7:12">
      <c r="G80" s="121"/>
      <c r="H80" s="15"/>
      <c r="I80" s="122"/>
      <c r="J80" s="67"/>
      <c r="K80" s="67"/>
      <c r="L80" s="67"/>
    </row>
    <row r="81" spans="7:12">
      <c r="G81" s="121"/>
      <c r="H81" s="15"/>
      <c r="I81" s="122"/>
      <c r="J81" s="67"/>
      <c r="K81" s="67"/>
      <c r="L81" s="67"/>
    </row>
    <row r="82" spans="7:12">
      <c r="G82" s="121"/>
      <c r="H82" s="15"/>
      <c r="I82" s="122"/>
      <c r="J82" s="67"/>
      <c r="K82" s="67"/>
      <c r="L82" s="67"/>
    </row>
    <row r="83" spans="7:12">
      <c r="G83" s="121"/>
      <c r="H83" s="15"/>
      <c r="I83" s="122"/>
      <c r="J83" s="67"/>
      <c r="K83" s="67"/>
      <c r="L83" s="67"/>
    </row>
    <row r="84" spans="7:12">
      <c r="G84" s="121"/>
      <c r="H84" s="15"/>
      <c r="I84" s="122"/>
      <c r="J84" s="67"/>
      <c r="K84" s="67"/>
      <c r="L84" s="67"/>
    </row>
    <row r="85" spans="7:12">
      <c r="G85" s="121"/>
      <c r="H85" s="15"/>
      <c r="I85" s="122"/>
      <c r="J85" s="67"/>
      <c r="K85" s="67"/>
      <c r="L85" s="67"/>
    </row>
    <row r="86" spans="7:12">
      <c r="G86" s="121"/>
      <c r="H86" s="15"/>
      <c r="I86" s="122"/>
      <c r="J86" s="67"/>
      <c r="K86" s="67"/>
      <c r="L86" s="67"/>
    </row>
    <row r="87" spans="7:12">
      <c r="G87" s="121"/>
      <c r="H87" s="15"/>
      <c r="I87" s="122"/>
      <c r="J87" s="67"/>
      <c r="K87" s="67"/>
      <c r="L87" s="67"/>
    </row>
    <row r="88" spans="7:12">
      <c r="G88" s="121"/>
      <c r="H88" s="15"/>
      <c r="I88" s="122"/>
      <c r="J88" s="67"/>
      <c r="K88" s="67"/>
      <c r="L88" s="67"/>
    </row>
    <row r="89" spans="7:12">
      <c r="G89" s="121"/>
      <c r="H89" s="15"/>
      <c r="I89" s="122"/>
      <c r="J89" s="67"/>
      <c r="K89" s="67"/>
      <c r="L89" s="67"/>
    </row>
    <row r="90" spans="7:12">
      <c r="G90" s="121"/>
      <c r="H90" s="15"/>
      <c r="I90" s="122"/>
      <c r="J90" s="67"/>
      <c r="K90" s="67"/>
      <c r="L90" s="67"/>
    </row>
    <row r="91" spans="7:12">
      <c r="G91" s="121"/>
      <c r="H91" s="15"/>
      <c r="I91" s="122"/>
      <c r="J91" s="67"/>
      <c r="K91" s="67"/>
      <c r="L91" s="67"/>
    </row>
    <row r="92" spans="7:12">
      <c r="G92" s="121"/>
      <c r="H92" s="15"/>
      <c r="I92" s="122"/>
      <c r="J92" s="67"/>
      <c r="K92" s="67"/>
      <c r="L92" s="67"/>
    </row>
    <row r="93" spans="7:12">
      <c r="G93" s="121"/>
      <c r="H93" s="15"/>
      <c r="I93" s="122"/>
      <c r="J93" s="67"/>
      <c r="K93" s="67"/>
      <c r="L93" s="67"/>
    </row>
    <row r="94" spans="7:12">
      <c r="G94" s="121"/>
      <c r="H94" s="15"/>
      <c r="I94" s="122"/>
      <c r="J94" s="67"/>
      <c r="K94" s="67"/>
      <c r="L94" s="67"/>
    </row>
    <row r="95" spans="7:12">
      <c r="G95" s="121"/>
      <c r="H95" s="15"/>
      <c r="I95" s="122"/>
      <c r="J95" s="67"/>
      <c r="K95" s="67"/>
      <c r="L95" s="67"/>
    </row>
    <row r="96" spans="7:12">
      <c r="G96" s="121"/>
      <c r="H96" s="15"/>
      <c r="I96" s="122"/>
      <c r="J96" s="67"/>
      <c r="K96" s="67"/>
      <c r="L96" s="67"/>
    </row>
    <row r="97" spans="7:12">
      <c r="G97" s="121"/>
      <c r="H97" s="15"/>
      <c r="I97" s="122"/>
      <c r="J97" s="67"/>
      <c r="K97" s="67"/>
      <c r="L97" s="67"/>
    </row>
    <row r="98" spans="7:12">
      <c r="G98" s="121"/>
      <c r="H98" s="15"/>
      <c r="I98" s="122"/>
      <c r="J98" s="67"/>
      <c r="K98" s="67"/>
      <c r="L98" s="67"/>
    </row>
    <row r="99" spans="7:12">
      <c r="G99" s="121"/>
      <c r="H99" s="15"/>
      <c r="I99" s="122"/>
      <c r="J99" s="67"/>
      <c r="K99" s="67"/>
      <c r="L99" s="67"/>
    </row>
    <row r="100" spans="7:12">
      <c r="G100" s="121"/>
      <c r="H100" s="15"/>
      <c r="I100" s="122"/>
      <c r="J100" s="67"/>
      <c r="K100" s="67"/>
      <c r="L100" s="67"/>
    </row>
    <row r="101" spans="7:12">
      <c r="G101" s="121"/>
      <c r="H101" s="15"/>
      <c r="I101" s="122"/>
      <c r="J101" s="67"/>
      <c r="K101" s="67"/>
      <c r="L101" s="67"/>
    </row>
    <row r="102" spans="7:12">
      <c r="G102" s="121"/>
      <c r="H102" s="15"/>
      <c r="I102" s="122"/>
      <c r="J102" s="67"/>
      <c r="K102" s="67"/>
      <c r="L102" s="67"/>
    </row>
    <row r="103" spans="7:12">
      <c r="G103" s="121"/>
      <c r="H103" s="15"/>
      <c r="I103" s="122"/>
      <c r="J103" s="67"/>
      <c r="K103" s="67"/>
      <c r="L103" s="67"/>
    </row>
    <row r="104" spans="7:12">
      <c r="G104" s="121"/>
      <c r="H104" s="15"/>
      <c r="I104" s="122"/>
      <c r="J104" s="67"/>
      <c r="K104" s="67"/>
      <c r="L104" s="67"/>
    </row>
    <row r="105" spans="7:12">
      <c r="G105" s="121"/>
      <c r="H105" s="15"/>
      <c r="I105" s="122"/>
      <c r="J105" s="67"/>
      <c r="K105" s="67"/>
      <c r="L105" s="67"/>
    </row>
    <row r="106" spans="7:12">
      <c r="G106" s="121"/>
      <c r="H106" s="15"/>
      <c r="I106" s="122"/>
      <c r="J106" s="67"/>
      <c r="K106" s="67"/>
      <c r="L106" s="67"/>
    </row>
    <row r="107" spans="7:12">
      <c r="G107" s="121"/>
      <c r="H107" s="15"/>
      <c r="I107" s="122"/>
      <c r="J107" s="67"/>
      <c r="K107" s="67"/>
      <c r="L107" s="67"/>
    </row>
    <row r="108" spans="7:12">
      <c r="G108" s="121"/>
      <c r="H108" s="15"/>
      <c r="I108" s="122"/>
      <c r="J108" s="67"/>
      <c r="K108" s="67"/>
      <c r="L108" s="67"/>
    </row>
    <row r="109" spans="7:12">
      <c r="G109" s="121"/>
      <c r="H109" s="15"/>
      <c r="I109" s="122"/>
      <c r="J109" s="67"/>
      <c r="K109" s="67"/>
      <c r="L109" s="67"/>
    </row>
    <row r="110" spans="7:12">
      <c r="G110" s="121"/>
      <c r="H110" s="15"/>
      <c r="I110" s="122"/>
      <c r="J110" s="67"/>
      <c r="K110" s="67"/>
      <c r="L110" s="67"/>
    </row>
    <row r="111" spans="7:12">
      <c r="G111" s="121"/>
      <c r="H111" s="15"/>
      <c r="I111" s="122"/>
      <c r="J111" s="67"/>
      <c r="K111" s="67"/>
      <c r="L111" s="67"/>
    </row>
    <row r="112" spans="7:12">
      <c r="G112" s="121"/>
      <c r="H112" s="15"/>
      <c r="I112" s="122"/>
      <c r="J112" s="67"/>
      <c r="K112" s="67"/>
      <c r="L112" s="67"/>
    </row>
    <row r="113" spans="7:12">
      <c r="G113" s="121"/>
      <c r="H113" s="15"/>
      <c r="I113" s="122"/>
      <c r="J113" s="67"/>
      <c r="K113" s="67"/>
      <c r="L113" s="67"/>
    </row>
    <row r="114" spans="7:12">
      <c r="G114" s="121"/>
      <c r="H114" s="15"/>
      <c r="I114" s="122"/>
      <c r="J114" s="67"/>
      <c r="K114" s="67"/>
      <c r="L114" s="67"/>
    </row>
    <row r="115" spans="7:12">
      <c r="G115" s="121"/>
      <c r="H115" s="15"/>
      <c r="I115" s="122"/>
      <c r="J115" s="67"/>
      <c r="K115" s="67"/>
      <c r="L115" s="67"/>
    </row>
    <row r="116" spans="7:12">
      <c r="G116" s="121"/>
      <c r="H116" s="15"/>
      <c r="I116" s="122"/>
      <c r="J116" s="67"/>
      <c r="K116" s="67"/>
      <c r="L116" s="67"/>
    </row>
    <row r="117" spans="7:12">
      <c r="G117" s="121"/>
      <c r="H117" s="15"/>
      <c r="I117" s="122"/>
      <c r="J117" s="67"/>
      <c r="K117" s="67"/>
      <c r="L117" s="67"/>
    </row>
    <row r="118" spans="7:12">
      <c r="G118" s="121"/>
      <c r="H118" s="15"/>
      <c r="I118" s="122"/>
      <c r="J118" s="67"/>
      <c r="K118" s="67"/>
      <c r="L118" s="67"/>
    </row>
    <row r="119" spans="7:12">
      <c r="G119" s="121"/>
      <c r="H119" s="15"/>
      <c r="I119" s="122"/>
      <c r="J119" s="67"/>
      <c r="K119" s="67"/>
      <c r="L119" s="67"/>
    </row>
    <row r="120" spans="7:12">
      <c r="G120" s="121"/>
      <c r="H120" s="15"/>
      <c r="I120" s="122"/>
      <c r="J120" s="67"/>
      <c r="K120" s="67"/>
      <c r="L120" s="67"/>
    </row>
    <row r="121" spans="7:12">
      <c r="G121" s="121"/>
      <c r="H121" s="15"/>
      <c r="I121" s="122"/>
      <c r="J121" s="67"/>
      <c r="K121" s="67"/>
      <c r="L121" s="67"/>
    </row>
    <row r="122" spans="7:12">
      <c r="G122" s="121"/>
      <c r="H122" s="15"/>
      <c r="I122" s="122"/>
      <c r="J122" s="67"/>
      <c r="K122" s="67"/>
      <c r="L122" s="67"/>
    </row>
    <row r="123" spans="7:12">
      <c r="G123" s="121"/>
      <c r="H123" s="15"/>
      <c r="I123" s="122"/>
      <c r="J123" s="67"/>
      <c r="K123" s="67"/>
      <c r="L123" s="67"/>
    </row>
    <row r="124" spans="7:12">
      <c r="G124" s="121"/>
      <c r="H124" s="15"/>
      <c r="I124" s="122"/>
      <c r="J124" s="67"/>
      <c r="K124" s="67"/>
      <c r="L124" s="67"/>
    </row>
    <row r="125" spans="7:12">
      <c r="G125" s="121"/>
      <c r="H125" s="15"/>
      <c r="I125" s="122"/>
      <c r="J125" s="67"/>
      <c r="K125" s="67"/>
      <c r="L125" s="67"/>
    </row>
    <row r="126" spans="7:12">
      <c r="G126" s="121"/>
      <c r="H126" s="15"/>
      <c r="I126" s="122"/>
      <c r="J126" s="67"/>
      <c r="K126" s="67"/>
      <c r="L126" s="67"/>
    </row>
    <row r="127" spans="7:12">
      <c r="G127" s="121"/>
      <c r="H127" s="15"/>
      <c r="I127" s="122"/>
      <c r="J127" s="67"/>
      <c r="K127" s="67"/>
      <c r="L127" s="67"/>
    </row>
    <row r="128" spans="7:12">
      <c r="G128" s="121"/>
      <c r="H128" s="15"/>
      <c r="I128" s="122"/>
      <c r="J128" s="67"/>
      <c r="K128" s="67"/>
      <c r="L128" s="67"/>
    </row>
    <row r="129" spans="7:12">
      <c r="G129" s="121"/>
      <c r="H129" s="15"/>
      <c r="I129" s="122"/>
      <c r="J129" s="67"/>
      <c r="K129" s="67"/>
      <c r="L129" s="67"/>
    </row>
    <row r="130" spans="7:12">
      <c r="G130" s="121"/>
      <c r="H130" s="15"/>
      <c r="I130" s="122"/>
      <c r="J130" s="67"/>
      <c r="K130" s="67"/>
      <c r="L130" s="67"/>
    </row>
    <row r="131" spans="7:12">
      <c r="G131" s="121"/>
      <c r="H131" s="15"/>
      <c r="I131" s="122"/>
      <c r="J131" s="67"/>
      <c r="K131" s="67"/>
      <c r="L131" s="67"/>
    </row>
    <row r="132" spans="7:12">
      <c r="G132" s="121"/>
      <c r="H132" s="15"/>
      <c r="I132" s="122"/>
      <c r="J132" s="67"/>
      <c r="K132" s="67"/>
      <c r="L132" s="67"/>
    </row>
    <row r="133" spans="7:12">
      <c r="G133" s="121"/>
      <c r="H133" s="15"/>
      <c r="I133" s="122"/>
      <c r="J133" s="67"/>
      <c r="K133" s="67"/>
      <c r="L133" s="67"/>
    </row>
    <row r="134" spans="7:12">
      <c r="G134" s="121"/>
      <c r="H134" s="15"/>
      <c r="I134" s="122"/>
      <c r="J134" s="67"/>
      <c r="K134" s="67"/>
      <c r="L134" s="67"/>
    </row>
    <row r="135" spans="7:12">
      <c r="G135" s="121"/>
      <c r="H135" s="15"/>
      <c r="I135" s="122"/>
      <c r="J135" s="67"/>
      <c r="K135" s="67"/>
      <c r="L135" s="67"/>
    </row>
    <row r="136" spans="7:12">
      <c r="G136" s="121"/>
      <c r="H136" s="15"/>
      <c r="I136" s="122"/>
      <c r="J136" s="67"/>
      <c r="K136" s="67"/>
      <c r="L136" s="67"/>
    </row>
    <row r="137" spans="7:12">
      <c r="G137" s="121"/>
      <c r="H137" s="15"/>
      <c r="I137" s="122"/>
      <c r="J137" s="67"/>
      <c r="K137" s="67"/>
      <c r="L137" s="67"/>
    </row>
    <row r="138" spans="7:12">
      <c r="G138" s="121"/>
      <c r="H138" s="15"/>
      <c r="I138" s="122"/>
      <c r="J138" s="67"/>
      <c r="K138" s="67"/>
      <c r="L138" s="67"/>
    </row>
    <row r="139" spans="7:12">
      <c r="G139" s="121"/>
      <c r="H139" s="15"/>
      <c r="I139" s="122"/>
      <c r="J139" s="67"/>
      <c r="K139" s="67"/>
      <c r="L139" s="67"/>
    </row>
    <row r="140" spans="7:12">
      <c r="G140" s="121"/>
      <c r="H140" s="15"/>
      <c r="I140" s="122"/>
      <c r="J140" s="67"/>
      <c r="K140" s="67"/>
      <c r="L140" s="67"/>
    </row>
    <row r="141" spans="7:12">
      <c r="G141" s="121"/>
      <c r="H141" s="15"/>
      <c r="I141" s="122"/>
      <c r="J141" s="67"/>
      <c r="K141" s="67"/>
      <c r="L141" s="67"/>
    </row>
    <row r="142" spans="7:12">
      <c r="G142" s="121"/>
      <c r="H142" s="15"/>
      <c r="I142" s="122"/>
      <c r="J142" s="67"/>
      <c r="K142" s="67"/>
      <c r="L142" s="67"/>
    </row>
    <row r="143" spans="7:12">
      <c r="G143" s="121"/>
      <c r="H143" s="15"/>
      <c r="I143" s="122"/>
      <c r="J143" s="67"/>
      <c r="K143" s="67"/>
      <c r="L143" s="67"/>
    </row>
    <row r="144" spans="7:12">
      <c r="G144" s="121"/>
      <c r="H144" s="15"/>
      <c r="I144" s="122"/>
      <c r="J144" s="67"/>
      <c r="K144" s="67"/>
      <c r="L144" s="67"/>
    </row>
    <row r="145" spans="7:12">
      <c r="G145" s="121"/>
      <c r="H145" s="15"/>
      <c r="I145" s="122"/>
      <c r="J145" s="67"/>
      <c r="K145" s="67"/>
      <c r="L145" s="67"/>
    </row>
    <row r="146" spans="7:12">
      <c r="G146" s="121"/>
      <c r="H146" s="15"/>
      <c r="I146" s="122"/>
      <c r="J146" s="67"/>
      <c r="K146" s="67"/>
      <c r="L146" s="67"/>
    </row>
    <row r="147" spans="7:12">
      <c r="G147" s="121"/>
      <c r="H147" s="15"/>
      <c r="I147" s="122"/>
      <c r="J147" s="67"/>
      <c r="K147" s="67"/>
      <c r="L147" s="67"/>
    </row>
    <row r="148" spans="7:12">
      <c r="G148" s="121"/>
      <c r="H148" s="15"/>
      <c r="I148" s="122"/>
      <c r="J148" s="67"/>
      <c r="K148" s="67"/>
      <c r="L148" s="67"/>
    </row>
    <row r="149" spans="7:12">
      <c r="G149" s="121"/>
      <c r="H149" s="15"/>
      <c r="I149" s="122"/>
      <c r="J149" s="67"/>
      <c r="K149" s="67"/>
      <c r="L149" s="67"/>
    </row>
    <row r="150" spans="7:12">
      <c r="G150" s="121"/>
      <c r="H150" s="15"/>
      <c r="I150" s="122"/>
      <c r="J150" s="67"/>
      <c r="K150" s="67"/>
      <c r="L150" s="67"/>
    </row>
    <row r="151" spans="7:12">
      <c r="G151" s="121"/>
      <c r="H151" s="15"/>
      <c r="I151" s="122"/>
      <c r="J151" s="67"/>
      <c r="K151" s="67"/>
      <c r="L151" s="67"/>
    </row>
    <row r="152" spans="7:12">
      <c r="G152" s="121"/>
      <c r="H152" s="15"/>
      <c r="I152" s="122"/>
      <c r="J152" s="67"/>
      <c r="K152" s="67"/>
      <c r="L152" s="67"/>
    </row>
    <row r="153" spans="7:12">
      <c r="G153" s="121"/>
      <c r="H153" s="15"/>
      <c r="I153" s="122"/>
      <c r="J153" s="67"/>
      <c r="K153" s="67"/>
      <c r="L153" s="67"/>
    </row>
    <row r="154" spans="7:12">
      <c r="G154" s="121"/>
      <c r="H154" s="15"/>
      <c r="I154" s="122"/>
      <c r="J154" s="67"/>
      <c r="K154" s="67"/>
      <c r="L154" s="67"/>
    </row>
    <row r="155" spans="7:12">
      <c r="G155" s="121"/>
      <c r="H155" s="15"/>
      <c r="I155" s="122"/>
      <c r="J155" s="67"/>
      <c r="K155" s="67"/>
      <c r="L155" s="67"/>
    </row>
    <row r="156" spans="7:12">
      <c r="G156" s="121"/>
      <c r="H156" s="15"/>
      <c r="I156" s="122"/>
      <c r="J156" s="67"/>
      <c r="K156" s="67"/>
      <c r="L156" s="67"/>
    </row>
    <row r="157" spans="7:12">
      <c r="G157" s="121"/>
      <c r="H157" s="15"/>
      <c r="I157" s="122"/>
      <c r="J157" s="67"/>
      <c r="K157" s="67"/>
      <c r="L157" s="67"/>
    </row>
    <row r="158" spans="7:12">
      <c r="G158" s="121"/>
      <c r="H158" s="15"/>
      <c r="I158" s="122"/>
      <c r="J158" s="67"/>
      <c r="K158" s="67"/>
      <c r="L158" s="67"/>
    </row>
    <row r="159" spans="7:12">
      <c r="G159" s="121"/>
      <c r="H159" s="15"/>
      <c r="I159" s="122"/>
      <c r="J159" s="67"/>
      <c r="K159" s="67"/>
      <c r="L159" s="67"/>
    </row>
    <row r="160" spans="7:12">
      <c r="G160" s="121"/>
      <c r="H160" s="15"/>
      <c r="I160" s="122"/>
      <c r="J160" s="67"/>
      <c r="K160" s="67"/>
      <c r="L160" s="67"/>
    </row>
    <row r="161" spans="7:12">
      <c r="G161" s="121"/>
      <c r="H161" s="15"/>
      <c r="I161" s="122"/>
      <c r="J161" s="67"/>
      <c r="K161" s="67"/>
      <c r="L161" s="67"/>
    </row>
    <row r="162" spans="7:12">
      <c r="G162" s="121"/>
      <c r="H162" s="15"/>
      <c r="I162" s="122"/>
      <c r="J162" s="67"/>
      <c r="K162" s="67"/>
      <c r="L162" s="67"/>
    </row>
    <row r="163" spans="7:12">
      <c r="G163" s="121"/>
      <c r="H163" s="15"/>
      <c r="I163" s="122"/>
      <c r="J163" s="67"/>
      <c r="K163" s="67"/>
      <c r="L163" s="67"/>
    </row>
    <row r="164" spans="7:12">
      <c r="G164" s="121"/>
      <c r="H164" s="15"/>
      <c r="I164" s="122"/>
      <c r="J164" s="67"/>
      <c r="K164" s="67"/>
      <c r="L164" s="67"/>
    </row>
    <row r="165" spans="7:12">
      <c r="G165" s="121"/>
      <c r="H165" s="15"/>
      <c r="I165" s="122"/>
      <c r="J165" s="67"/>
      <c r="K165" s="67"/>
      <c r="L165" s="67"/>
    </row>
    <row r="166" spans="7:12">
      <c r="G166" s="121"/>
      <c r="H166" s="15"/>
      <c r="I166" s="122"/>
      <c r="J166" s="67"/>
      <c r="K166" s="67"/>
      <c r="L166" s="67"/>
    </row>
    <row r="167" spans="7:12">
      <c r="G167" s="121"/>
      <c r="H167" s="15"/>
      <c r="I167" s="122"/>
      <c r="J167" s="67"/>
      <c r="K167" s="67"/>
      <c r="L167" s="67"/>
    </row>
    <row r="168" spans="7:12">
      <c r="G168" s="121"/>
      <c r="H168" s="15"/>
      <c r="I168" s="122"/>
      <c r="J168" s="67"/>
      <c r="K168" s="67"/>
      <c r="L168" s="67"/>
    </row>
    <row r="169" spans="7:12">
      <c r="G169" s="121"/>
      <c r="H169" s="15"/>
      <c r="I169" s="122"/>
      <c r="J169" s="67"/>
      <c r="K169" s="67"/>
      <c r="L169" s="67"/>
    </row>
    <row r="170" spans="7:12">
      <c r="G170" s="121"/>
      <c r="H170" s="15"/>
      <c r="I170" s="122"/>
      <c r="J170" s="67"/>
      <c r="K170" s="67"/>
      <c r="L170" s="67"/>
    </row>
    <row r="171" spans="7:12">
      <c r="G171" s="121"/>
      <c r="H171" s="15"/>
      <c r="I171" s="122"/>
      <c r="J171" s="67"/>
      <c r="K171" s="67"/>
      <c r="L171" s="67"/>
    </row>
    <row r="172" spans="7:12">
      <c r="G172" s="121"/>
      <c r="H172" s="15"/>
      <c r="I172" s="122"/>
      <c r="J172" s="67"/>
      <c r="K172" s="67"/>
      <c r="L172" s="67"/>
    </row>
    <row r="173" spans="7:12">
      <c r="G173" s="121"/>
      <c r="H173" s="15"/>
      <c r="I173" s="122"/>
      <c r="J173" s="67"/>
      <c r="K173" s="67"/>
      <c r="L173" s="67"/>
    </row>
    <row r="174" spans="7:12">
      <c r="G174" s="121"/>
      <c r="H174" s="15"/>
      <c r="I174" s="122"/>
      <c r="J174" s="67"/>
      <c r="K174" s="67"/>
      <c r="L174" s="67"/>
    </row>
    <row r="175" spans="7:12">
      <c r="G175" s="121"/>
      <c r="H175" s="15"/>
      <c r="I175" s="122"/>
      <c r="J175" s="67"/>
      <c r="K175" s="67"/>
      <c r="L175" s="67"/>
    </row>
    <row r="176" spans="7:12">
      <c r="G176" s="121"/>
      <c r="H176" s="15"/>
      <c r="I176" s="122"/>
      <c r="J176" s="67"/>
      <c r="K176" s="67"/>
      <c r="L176" s="67"/>
    </row>
    <row r="177" spans="7:12">
      <c r="G177" s="121"/>
      <c r="H177" s="15"/>
      <c r="I177" s="122"/>
      <c r="J177" s="67"/>
      <c r="K177" s="67"/>
      <c r="L177" s="67"/>
    </row>
    <row r="178" spans="7:12">
      <c r="G178" s="121"/>
      <c r="H178" s="15"/>
      <c r="I178" s="122"/>
      <c r="J178" s="67"/>
      <c r="K178" s="67"/>
      <c r="L178" s="67"/>
    </row>
    <row r="179" spans="7:12">
      <c r="G179" s="121"/>
      <c r="H179" s="15"/>
      <c r="I179" s="122"/>
      <c r="J179" s="67"/>
      <c r="K179" s="67"/>
      <c r="L179" s="67"/>
    </row>
    <row r="180" spans="7:12">
      <c r="G180" s="121"/>
      <c r="H180" s="15"/>
      <c r="I180" s="122"/>
      <c r="J180" s="67"/>
      <c r="K180" s="67"/>
      <c r="L180" s="67"/>
    </row>
    <row r="181" spans="7:12">
      <c r="G181" s="121"/>
      <c r="H181" s="15"/>
      <c r="I181" s="122"/>
      <c r="J181" s="67"/>
      <c r="K181" s="67"/>
      <c r="L181" s="67"/>
    </row>
    <row r="182" spans="7:12">
      <c r="G182" s="121"/>
      <c r="H182" s="15"/>
      <c r="I182" s="122"/>
      <c r="J182" s="67"/>
      <c r="K182" s="67"/>
      <c r="L182" s="67"/>
    </row>
    <row r="183" spans="7:12">
      <c r="G183" s="121"/>
      <c r="H183" s="15"/>
      <c r="I183" s="122"/>
      <c r="J183" s="67"/>
      <c r="K183" s="67"/>
      <c r="L183" s="67"/>
    </row>
    <row r="184" spans="7:12">
      <c r="G184" s="121"/>
      <c r="H184" s="15"/>
      <c r="I184" s="122"/>
      <c r="J184" s="67"/>
      <c r="K184" s="67"/>
      <c r="L184" s="67"/>
    </row>
    <row r="185" spans="7:12">
      <c r="G185" s="121"/>
      <c r="H185" s="15"/>
      <c r="I185" s="122"/>
      <c r="J185" s="67"/>
      <c r="K185" s="67"/>
      <c r="L185" s="67"/>
    </row>
    <row r="186" spans="7:12">
      <c r="G186" s="121"/>
      <c r="H186" s="15"/>
      <c r="I186" s="122"/>
      <c r="J186" s="67"/>
      <c r="K186" s="67"/>
      <c r="L186" s="67"/>
    </row>
    <row r="187" spans="7:12">
      <c r="G187" s="121"/>
      <c r="H187" s="15"/>
      <c r="I187" s="122"/>
      <c r="J187" s="67"/>
      <c r="K187" s="67"/>
      <c r="L187" s="67"/>
    </row>
    <row r="188" spans="7:12">
      <c r="G188" s="121"/>
      <c r="H188" s="15"/>
      <c r="I188" s="122"/>
      <c r="J188" s="67"/>
      <c r="K188" s="67"/>
      <c r="L188" s="67"/>
    </row>
    <row r="189" spans="7:12">
      <c r="G189" s="121"/>
      <c r="H189" s="15"/>
      <c r="I189" s="122"/>
      <c r="J189" s="67"/>
      <c r="K189" s="67"/>
      <c r="L189" s="67"/>
    </row>
    <row r="190" spans="7:12">
      <c r="G190" s="121"/>
      <c r="H190" s="15"/>
      <c r="I190" s="122"/>
      <c r="J190" s="67"/>
      <c r="K190" s="67"/>
      <c r="L190" s="67"/>
    </row>
    <row r="191" spans="7:12">
      <c r="G191" s="121"/>
      <c r="H191" s="15"/>
      <c r="I191" s="122"/>
      <c r="J191" s="67"/>
      <c r="K191" s="67"/>
      <c r="L191" s="67"/>
    </row>
    <row r="192" spans="7:12">
      <c r="G192" s="121"/>
      <c r="H192" s="15"/>
      <c r="I192" s="122"/>
      <c r="J192" s="67"/>
      <c r="K192" s="67"/>
      <c r="L192" s="67"/>
    </row>
    <row r="193" spans="7:12">
      <c r="G193" s="121"/>
      <c r="H193" s="15"/>
      <c r="I193" s="122"/>
      <c r="J193" s="67"/>
      <c r="K193" s="67"/>
      <c r="L193" s="67"/>
    </row>
    <row r="194" spans="7:12">
      <c r="G194" s="121"/>
      <c r="H194" s="15"/>
      <c r="I194" s="122"/>
      <c r="J194" s="67"/>
      <c r="K194" s="67"/>
      <c r="L194" s="67"/>
    </row>
    <row r="195" spans="7:12">
      <c r="G195" s="121"/>
      <c r="H195" s="15"/>
      <c r="I195" s="122"/>
      <c r="J195" s="67"/>
      <c r="K195" s="67"/>
      <c r="L195" s="67"/>
    </row>
    <row r="196" spans="7:12">
      <c r="G196" s="121"/>
      <c r="H196" s="15"/>
      <c r="I196" s="122"/>
      <c r="J196" s="67"/>
      <c r="K196" s="67"/>
      <c r="L196" s="67"/>
    </row>
    <row r="197" spans="7:12">
      <c r="G197" s="121"/>
      <c r="H197" s="15"/>
      <c r="I197" s="122"/>
      <c r="J197" s="67"/>
      <c r="K197" s="67"/>
      <c r="L197" s="67"/>
    </row>
    <row r="198" spans="7:12">
      <c r="G198" s="121"/>
      <c r="H198" s="15"/>
      <c r="I198" s="122"/>
      <c r="J198" s="67"/>
      <c r="K198" s="67"/>
      <c r="L198" s="67"/>
    </row>
    <row r="199" spans="7:12">
      <c r="G199" s="121"/>
      <c r="H199" s="15"/>
      <c r="I199" s="122"/>
      <c r="J199" s="67"/>
      <c r="K199" s="67"/>
      <c r="L199" s="67"/>
    </row>
    <row r="200" spans="7:12">
      <c r="G200" s="121"/>
      <c r="H200" s="15"/>
      <c r="I200" s="122"/>
      <c r="J200" s="67"/>
      <c r="K200" s="67"/>
      <c r="L200" s="67"/>
    </row>
    <row r="201" spans="7:12">
      <c r="G201" s="121"/>
      <c r="H201" s="15"/>
      <c r="I201" s="122"/>
      <c r="J201" s="67"/>
      <c r="K201" s="67"/>
      <c r="L201" s="67"/>
    </row>
    <row r="202" spans="7:12">
      <c r="G202" s="121"/>
      <c r="H202" s="15"/>
      <c r="I202" s="122"/>
      <c r="J202" s="67"/>
      <c r="K202" s="67"/>
      <c r="L202" s="67"/>
    </row>
    <row r="203" spans="7:12">
      <c r="G203" s="121"/>
      <c r="H203" s="15"/>
      <c r="I203" s="122"/>
      <c r="J203" s="67"/>
      <c r="K203" s="67"/>
      <c r="L203" s="67"/>
    </row>
    <row r="204" spans="7:12">
      <c r="G204" s="121"/>
      <c r="H204" s="15"/>
      <c r="I204" s="122"/>
      <c r="J204" s="67"/>
      <c r="K204" s="67"/>
      <c r="L204" s="67"/>
    </row>
    <row r="205" spans="7:12">
      <c r="G205" s="121"/>
      <c r="H205" s="15"/>
      <c r="I205" s="122"/>
      <c r="J205" s="67"/>
      <c r="K205" s="67"/>
      <c r="L205" s="67"/>
    </row>
    <row r="206" spans="7:12">
      <c r="G206" s="121"/>
      <c r="H206" s="15"/>
      <c r="I206" s="122"/>
      <c r="J206" s="67"/>
      <c r="K206" s="67"/>
      <c r="L206" s="67"/>
    </row>
    <row r="207" spans="7:12">
      <c r="G207" s="121"/>
      <c r="H207" s="15"/>
      <c r="I207" s="122"/>
      <c r="J207" s="67"/>
      <c r="K207" s="67"/>
      <c r="L207" s="67"/>
    </row>
    <row r="208" spans="7:12">
      <c r="G208" s="121"/>
      <c r="H208" s="15"/>
      <c r="I208" s="122"/>
      <c r="J208" s="67"/>
      <c r="K208" s="67"/>
      <c r="L208" s="67"/>
    </row>
    <row r="209" spans="7:12">
      <c r="G209" s="121"/>
      <c r="H209" s="15"/>
      <c r="I209" s="122"/>
      <c r="J209" s="67"/>
      <c r="K209" s="67"/>
      <c r="L209" s="67"/>
    </row>
    <row r="210" spans="7:12">
      <c r="G210" s="121"/>
      <c r="H210" s="15"/>
      <c r="I210" s="122"/>
      <c r="J210" s="67"/>
      <c r="K210" s="67"/>
      <c r="L210" s="67"/>
    </row>
    <row r="211" spans="7:12">
      <c r="G211" s="121"/>
      <c r="H211" s="15"/>
      <c r="I211" s="122"/>
      <c r="J211" s="67"/>
      <c r="K211" s="67"/>
      <c r="L211" s="67"/>
    </row>
    <row r="212" spans="7:12">
      <c r="G212" s="121"/>
      <c r="H212" s="15"/>
      <c r="I212" s="122"/>
      <c r="J212" s="67"/>
      <c r="K212" s="67"/>
      <c r="L212" s="67"/>
    </row>
    <row r="213" spans="7:12">
      <c r="G213" s="121"/>
      <c r="H213" s="15"/>
      <c r="I213" s="122"/>
      <c r="J213" s="67"/>
      <c r="K213" s="67"/>
      <c r="L213" s="67"/>
    </row>
    <row r="214" spans="7:12">
      <c r="G214" s="121"/>
      <c r="H214" s="15"/>
      <c r="I214" s="122"/>
      <c r="J214" s="67"/>
      <c r="K214" s="67"/>
      <c r="L214" s="67"/>
    </row>
    <row r="215" spans="7:12">
      <c r="G215" s="121"/>
      <c r="H215" s="15"/>
      <c r="I215" s="122"/>
      <c r="J215" s="67"/>
      <c r="K215" s="67"/>
      <c r="L215" s="67"/>
    </row>
    <row r="216" spans="7:12">
      <c r="G216" s="121"/>
      <c r="H216" s="15"/>
      <c r="I216" s="122"/>
      <c r="J216" s="67"/>
      <c r="K216" s="67"/>
      <c r="L216" s="67"/>
    </row>
    <row r="217" spans="7:12">
      <c r="G217" s="121"/>
      <c r="H217" s="15"/>
      <c r="I217" s="122"/>
      <c r="J217" s="67"/>
      <c r="K217" s="67"/>
      <c r="L217" s="67"/>
    </row>
    <row r="218" spans="7:12">
      <c r="G218" s="121"/>
      <c r="H218" s="15"/>
      <c r="I218" s="122"/>
      <c r="J218" s="67"/>
      <c r="K218" s="67"/>
      <c r="L218" s="67"/>
    </row>
    <row r="219" spans="7:12">
      <c r="G219" s="121"/>
      <c r="H219" s="15"/>
      <c r="I219" s="122"/>
      <c r="J219" s="67"/>
      <c r="K219" s="67"/>
      <c r="L219" s="67"/>
    </row>
    <row r="220" spans="7:12">
      <c r="G220" s="121"/>
      <c r="H220" s="15"/>
      <c r="I220" s="122"/>
      <c r="J220" s="67"/>
      <c r="K220" s="67"/>
      <c r="L220" s="67"/>
    </row>
    <row r="221" spans="7:12">
      <c r="G221" s="121"/>
      <c r="H221" s="15"/>
      <c r="I221" s="122"/>
      <c r="J221" s="67"/>
      <c r="K221" s="67"/>
      <c r="L221" s="67"/>
    </row>
    <row r="222" spans="7:12">
      <c r="G222" s="121"/>
      <c r="H222" s="15"/>
      <c r="I222" s="122"/>
      <c r="J222" s="67"/>
      <c r="K222" s="67"/>
      <c r="L222" s="67"/>
    </row>
    <row r="223" spans="7:12">
      <c r="G223" s="121"/>
      <c r="H223" s="15"/>
      <c r="I223" s="122"/>
      <c r="J223" s="67"/>
      <c r="K223" s="67"/>
      <c r="L223" s="67"/>
    </row>
    <row r="224" spans="7:12">
      <c r="G224" s="121"/>
      <c r="H224" s="15"/>
      <c r="I224" s="122"/>
      <c r="J224" s="67"/>
      <c r="K224" s="67"/>
      <c r="L224" s="67"/>
    </row>
    <row r="225" spans="7:12">
      <c r="G225" s="121"/>
      <c r="H225" s="15"/>
      <c r="I225" s="122"/>
      <c r="J225" s="67"/>
      <c r="K225" s="67"/>
      <c r="L225" s="67"/>
    </row>
    <row r="226" spans="7:12">
      <c r="G226" s="121"/>
      <c r="H226" s="15"/>
      <c r="I226" s="122"/>
      <c r="J226" s="67"/>
      <c r="K226" s="67"/>
      <c r="L226" s="67"/>
    </row>
    <row r="227" spans="7:12">
      <c r="G227" s="121"/>
      <c r="H227" s="15"/>
      <c r="I227" s="122"/>
      <c r="J227" s="67"/>
      <c r="K227" s="67"/>
      <c r="L227" s="67"/>
    </row>
    <row r="228" spans="7:12">
      <c r="G228" s="121"/>
      <c r="H228" s="15"/>
      <c r="I228" s="122"/>
      <c r="J228" s="67"/>
      <c r="K228" s="67"/>
      <c r="L228" s="67"/>
    </row>
    <row r="229" spans="7:12">
      <c r="G229" s="121"/>
      <c r="H229" s="15"/>
      <c r="I229" s="122"/>
      <c r="J229" s="67"/>
      <c r="K229" s="67"/>
      <c r="L229" s="67"/>
    </row>
    <row r="230" spans="7:12">
      <c r="G230" s="121"/>
      <c r="H230" s="15"/>
      <c r="I230" s="122"/>
      <c r="J230" s="67"/>
      <c r="K230" s="67"/>
      <c r="L230" s="67"/>
    </row>
    <row r="231" spans="7:12">
      <c r="G231" s="121"/>
      <c r="H231" s="15"/>
      <c r="I231" s="122"/>
      <c r="J231" s="67"/>
      <c r="K231" s="67"/>
      <c r="L231" s="67"/>
    </row>
    <row r="232" spans="7:12">
      <c r="G232" s="121"/>
      <c r="H232" s="15"/>
      <c r="I232" s="122"/>
      <c r="J232" s="67"/>
      <c r="K232" s="67"/>
      <c r="L232" s="67"/>
    </row>
    <row r="233" spans="7:12">
      <c r="G233" s="121"/>
      <c r="H233" s="15"/>
      <c r="I233" s="122"/>
      <c r="J233" s="67"/>
      <c r="K233" s="67"/>
      <c r="L233" s="67"/>
    </row>
    <row r="234" spans="7:12">
      <c r="G234" s="121"/>
      <c r="H234" s="15"/>
      <c r="I234" s="122"/>
      <c r="J234" s="67"/>
      <c r="K234" s="67"/>
      <c r="L234" s="67"/>
    </row>
    <row r="235" spans="7:12">
      <c r="G235" s="121"/>
      <c r="H235" s="15"/>
      <c r="I235" s="122"/>
      <c r="J235" s="67"/>
      <c r="K235" s="67"/>
      <c r="L235" s="67"/>
    </row>
    <row r="236" spans="7:12">
      <c r="G236" s="121"/>
      <c r="H236" s="15"/>
      <c r="I236" s="122"/>
      <c r="J236" s="67"/>
      <c r="K236" s="67"/>
      <c r="L236" s="67"/>
    </row>
    <row r="237" spans="7:12">
      <c r="G237" s="121"/>
      <c r="H237" s="15"/>
      <c r="I237" s="122"/>
      <c r="J237" s="67"/>
      <c r="K237" s="67"/>
      <c r="L237" s="67"/>
    </row>
    <row r="238" spans="7:12">
      <c r="G238" s="121"/>
      <c r="H238" s="15"/>
      <c r="I238" s="122"/>
      <c r="J238" s="67"/>
      <c r="K238" s="67"/>
      <c r="L238" s="67"/>
    </row>
    <row r="239" spans="7:12">
      <c r="G239" s="121"/>
      <c r="H239" s="15"/>
      <c r="I239" s="122"/>
      <c r="J239" s="67"/>
      <c r="K239" s="67"/>
      <c r="L239" s="67"/>
    </row>
    <row r="240" spans="7:12">
      <c r="G240" s="121"/>
      <c r="H240" s="15"/>
      <c r="I240" s="122"/>
      <c r="J240" s="67"/>
      <c r="K240" s="67"/>
      <c r="L240" s="67"/>
    </row>
    <row r="241" spans="7:12">
      <c r="G241" s="121"/>
      <c r="H241" s="15"/>
      <c r="I241" s="122"/>
      <c r="J241" s="67"/>
      <c r="K241" s="67"/>
      <c r="L241" s="67"/>
    </row>
    <row r="242" spans="7:12">
      <c r="G242" s="121"/>
      <c r="H242" s="15"/>
      <c r="I242" s="122"/>
      <c r="J242" s="67"/>
      <c r="K242" s="67"/>
      <c r="L242" s="67"/>
    </row>
    <row r="243" spans="7:12">
      <c r="G243" s="121"/>
      <c r="H243" s="15"/>
      <c r="I243" s="122"/>
      <c r="J243" s="67"/>
      <c r="K243" s="67"/>
      <c r="L243" s="67"/>
    </row>
    <row r="244" spans="7:12">
      <c r="G244" s="121"/>
      <c r="H244" s="15"/>
      <c r="I244" s="122"/>
      <c r="J244" s="67"/>
      <c r="K244" s="67"/>
      <c r="L244" s="67"/>
    </row>
    <row r="245" spans="7:12">
      <c r="G245" s="121"/>
      <c r="H245" s="15"/>
      <c r="I245" s="122"/>
      <c r="J245" s="67"/>
      <c r="K245" s="67"/>
      <c r="L245" s="67"/>
    </row>
    <row r="246" spans="7:12">
      <c r="G246" s="121"/>
      <c r="H246" s="15"/>
      <c r="I246" s="122"/>
      <c r="J246" s="67"/>
      <c r="K246" s="67"/>
      <c r="L246" s="67"/>
    </row>
    <row r="247" spans="7:12">
      <c r="G247" s="121"/>
      <c r="H247" s="15"/>
      <c r="I247" s="122"/>
      <c r="J247" s="67"/>
      <c r="K247" s="67"/>
      <c r="L247" s="67"/>
    </row>
    <row r="248" spans="7:12">
      <c r="G248" s="121"/>
      <c r="H248" s="15"/>
      <c r="I248" s="122"/>
      <c r="J248" s="67"/>
      <c r="K248" s="67"/>
      <c r="L248" s="67"/>
    </row>
    <row r="249" spans="7:12">
      <c r="G249" s="121"/>
      <c r="H249" s="15"/>
      <c r="I249" s="122"/>
      <c r="J249" s="67"/>
      <c r="K249" s="67"/>
      <c r="L249" s="67"/>
    </row>
    <row r="250" spans="7:12">
      <c r="G250" s="121"/>
      <c r="H250" s="15"/>
      <c r="I250" s="122"/>
      <c r="J250" s="67"/>
      <c r="K250" s="67"/>
      <c r="L250" s="67"/>
    </row>
    <row r="251" spans="7:12">
      <c r="G251" s="121"/>
      <c r="H251" s="15"/>
      <c r="I251" s="122"/>
      <c r="J251" s="67"/>
      <c r="K251" s="67"/>
      <c r="L251" s="67"/>
    </row>
    <row r="252" spans="7:12">
      <c r="G252" s="121"/>
      <c r="H252" s="15"/>
      <c r="I252" s="122"/>
      <c r="J252" s="67"/>
      <c r="K252" s="67"/>
      <c r="L252" s="67"/>
    </row>
    <row r="253" spans="7:12">
      <c r="G253" s="121"/>
      <c r="H253" s="15"/>
      <c r="I253" s="122"/>
      <c r="J253" s="67"/>
      <c r="K253" s="67"/>
      <c r="L253" s="67"/>
    </row>
    <row r="254" spans="7:12">
      <c r="G254" s="121"/>
      <c r="H254" s="15"/>
      <c r="I254" s="122"/>
      <c r="J254" s="67"/>
      <c r="K254" s="67"/>
      <c r="L254" s="67"/>
    </row>
    <row r="255" spans="7:12">
      <c r="G255" s="121"/>
      <c r="H255" s="15"/>
      <c r="I255" s="122"/>
      <c r="J255" s="67"/>
      <c r="K255" s="67"/>
      <c r="L255" s="67"/>
    </row>
    <row r="256" spans="7:12">
      <c r="G256" s="121"/>
      <c r="H256" s="15"/>
      <c r="I256" s="122"/>
      <c r="J256" s="67"/>
      <c r="K256" s="67"/>
      <c r="L256" s="67"/>
    </row>
    <row r="257" spans="7:12">
      <c r="G257" s="121"/>
      <c r="H257" s="15"/>
      <c r="I257" s="122"/>
      <c r="J257" s="67"/>
      <c r="K257" s="67"/>
      <c r="L257" s="67"/>
    </row>
    <row r="258" spans="7:12">
      <c r="G258" s="121"/>
      <c r="H258" s="15"/>
      <c r="I258" s="122"/>
      <c r="J258" s="67"/>
      <c r="K258" s="67"/>
      <c r="L258" s="67"/>
    </row>
    <row r="259" spans="7:12">
      <c r="G259" s="121"/>
      <c r="H259" s="15"/>
      <c r="I259" s="122"/>
      <c r="J259" s="67"/>
      <c r="K259" s="67"/>
      <c r="L259" s="67"/>
    </row>
    <row r="260" spans="7:12">
      <c r="G260" s="121"/>
      <c r="H260" s="15"/>
      <c r="I260" s="122"/>
      <c r="J260" s="67"/>
      <c r="K260" s="67"/>
      <c r="L260" s="67"/>
    </row>
    <row r="261" spans="7:12">
      <c r="G261" s="121"/>
      <c r="H261" s="15"/>
      <c r="I261" s="122"/>
      <c r="J261" s="67"/>
      <c r="K261" s="67"/>
      <c r="L261" s="67"/>
    </row>
    <row r="262" spans="7:12">
      <c r="G262" s="121"/>
      <c r="H262" s="15"/>
      <c r="I262" s="122"/>
      <c r="J262" s="67"/>
      <c r="K262" s="67"/>
      <c r="L262" s="67"/>
    </row>
    <row r="263" spans="7:12">
      <c r="G263" s="121"/>
      <c r="H263" s="15"/>
      <c r="I263" s="122"/>
      <c r="J263" s="67"/>
      <c r="K263" s="67"/>
      <c r="L263" s="67"/>
    </row>
    <row r="264" spans="7:12">
      <c r="G264" s="121"/>
      <c r="H264" s="15"/>
      <c r="I264" s="122"/>
      <c r="J264" s="67"/>
      <c r="K264" s="67"/>
      <c r="L264" s="67"/>
    </row>
    <row r="265" spans="7:12">
      <c r="G265" s="121"/>
      <c r="H265" s="15"/>
      <c r="I265" s="122"/>
      <c r="J265" s="67"/>
      <c r="K265" s="67"/>
      <c r="L265" s="67"/>
    </row>
    <row r="266" spans="7:12">
      <c r="G266" s="121"/>
      <c r="H266" s="15"/>
      <c r="I266" s="122"/>
      <c r="J266" s="67"/>
      <c r="K266" s="67"/>
      <c r="L266" s="67"/>
    </row>
    <row r="267" spans="7:12">
      <c r="G267" s="121"/>
      <c r="H267" s="15"/>
      <c r="I267" s="122"/>
      <c r="J267" s="67"/>
      <c r="K267" s="67"/>
      <c r="L267" s="67"/>
    </row>
    <row r="268" spans="7:12">
      <c r="G268" s="121"/>
      <c r="H268" s="15"/>
      <c r="I268" s="122"/>
      <c r="J268" s="67"/>
      <c r="K268" s="67"/>
      <c r="L268" s="67"/>
    </row>
    <row r="269" spans="7:12">
      <c r="G269" s="121"/>
      <c r="H269" s="15"/>
      <c r="I269" s="122"/>
      <c r="J269" s="67"/>
      <c r="K269" s="67"/>
      <c r="L269" s="67"/>
    </row>
    <row r="270" spans="7:12">
      <c r="G270" s="121"/>
      <c r="H270" s="15"/>
      <c r="I270" s="122"/>
      <c r="J270" s="67"/>
      <c r="K270" s="67"/>
      <c r="L270" s="67"/>
    </row>
    <row r="271" spans="7:12">
      <c r="G271" s="121"/>
      <c r="H271" s="15"/>
      <c r="I271" s="122"/>
      <c r="J271" s="67"/>
      <c r="K271" s="67"/>
      <c r="L271" s="67"/>
    </row>
    <row r="272" spans="7:12">
      <c r="G272" s="121"/>
      <c r="H272" s="15"/>
      <c r="I272" s="122"/>
      <c r="J272" s="67"/>
      <c r="K272" s="67"/>
      <c r="L272" s="67"/>
    </row>
    <row r="273" spans="7:12">
      <c r="G273" s="121"/>
      <c r="H273" s="15"/>
      <c r="I273" s="122"/>
      <c r="J273" s="67"/>
      <c r="K273" s="67"/>
      <c r="L273" s="67"/>
    </row>
    <row r="274" spans="7:12">
      <c r="G274" s="121"/>
      <c r="H274" s="15"/>
      <c r="I274" s="122"/>
      <c r="J274" s="67"/>
      <c r="K274" s="67"/>
      <c r="L274" s="67"/>
    </row>
    <row r="275" spans="7:12">
      <c r="G275" s="121"/>
      <c r="H275" s="15"/>
      <c r="I275" s="122"/>
      <c r="J275" s="67"/>
      <c r="K275" s="67"/>
      <c r="L275" s="67"/>
    </row>
    <row r="276" spans="7:12">
      <c r="G276" s="121"/>
      <c r="H276" s="15"/>
      <c r="I276" s="122"/>
      <c r="J276" s="67"/>
      <c r="K276" s="67"/>
      <c r="L276" s="67"/>
    </row>
    <row r="277" spans="7:12">
      <c r="G277" s="121"/>
      <c r="H277" s="15"/>
      <c r="I277" s="122"/>
      <c r="J277" s="67"/>
      <c r="K277" s="67"/>
      <c r="L277" s="67"/>
    </row>
    <row r="278" spans="7:12">
      <c r="G278" s="121"/>
      <c r="H278" s="15"/>
      <c r="I278" s="122"/>
      <c r="J278" s="67"/>
      <c r="K278" s="67"/>
      <c r="L278" s="67"/>
    </row>
    <row r="279" spans="7:12">
      <c r="G279" s="121"/>
      <c r="H279" s="15"/>
      <c r="I279" s="122"/>
      <c r="J279" s="67"/>
      <c r="K279" s="67"/>
      <c r="L279" s="67"/>
    </row>
    <row r="280" spans="7:12">
      <c r="G280" s="121"/>
      <c r="H280" s="15"/>
      <c r="I280" s="122"/>
      <c r="J280" s="67"/>
      <c r="K280" s="67"/>
      <c r="L280" s="67"/>
    </row>
    <row r="281" spans="7:12">
      <c r="G281" s="121"/>
      <c r="H281" s="15"/>
      <c r="I281" s="122"/>
      <c r="J281" s="67"/>
      <c r="K281" s="67"/>
      <c r="L281" s="67"/>
    </row>
    <row r="282" spans="7:12">
      <c r="G282" s="121"/>
      <c r="H282" s="15"/>
      <c r="I282" s="122"/>
      <c r="J282" s="67"/>
      <c r="K282" s="67"/>
      <c r="L282" s="67"/>
    </row>
    <row r="283" spans="7:12">
      <c r="G283" s="121"/>
      <c r="H283" s="15"/>
      <c r="I283" s="122"/>
      <c r="J283" s="67"/>
      <c r="K283" s="67"/>
      <c r="L283" s="67"/>
    </row>
    <row r="284" spans="7:12">
      <c r="G284" s="121"/>
      <c r="H284" s="15"/>
      <c r="I284" s="122"/>
      <c r="J284" s="67"/>
      <c r="K284" s="67"/>
      <c r="L284" s="67"/>
    </row>
    <row r="285" spans="7:12">
      <c r="G285" s="121"/>
      <c r="H285" s="15"/>
      <c r="I285" s="122"/>
      <c r="J285" s="67"/>
      <c r="K285" s="67"/>
      <c r="L285" s="67"/>
    </row>
    <row r="286" spans="7:12">
      <c r="G286" s="121"/>
      <c r="H286" s="15"/>
      <c r="I286" s="122"/>
      <c r="J286" s="67"/>
      <c r="K286" s="67"/>
      <c r="L286" s="67"/>
    </row>
    <row r="287" spans="7:12">
      <c r="G287" s="121"/>
      <c r="H287" s="15"/>
      <c r="I287" s="122"/>
      <c r="J287" s="67"/>
      <c r="K287" s="67"/>
      <c r="L287" s="67"/>
    </row>
    <row r="288" spans="7:12">
      <c r="G288" s="121"/>
      <c r="H288" s="15"/>
      <c r="I288" s="122"/>
      <c r="J288" s="67"/>
      <c r="K288" s="67"/>
      <c r="L288" s="67"/>
    </row>
    <row r="289" spans="7:12">
      <c r="G289" s="121"/>
      <c r="H289" s="15"/>
      <c r="I289" s="122"/>
      <c r="J289" s="67"/>
      <c r="K289" s="67"/>
      <c r="L289" s="67"/>
    </row>
    <row r="290" spans="7:12">
      <c r="G290" s="121"/>
      <c r="H290" s="15"/>
      <c r="I290" s="122"/>
      <c r="J290" s="67"/>
      <c r="K290" s="67"/>
      <c r="L290" s="67"/>
    </row>
    <row r="291" spans="7:12">
      <c r="G291" s="121"/>
      <c r="H291" s="15"/>
      <c r="I291" s="122"/>
      <c r="J291" s="67"/>
      <c r="K291" s="67"/>
      <c r="L291" s="67"/>
    </row>
    <row r="292" spans="7:12">
      <c r="G292" s="121"/>
      <c r="H292" s="15"/>
      <c r="I292" s="122"/>
      <c r="J292" s="67"/>
      <c r="K292" s="67"/>
      <c r="L292" s="67"/>
    </row>
    <row r="293" spans="7:12">
      <c r="G293" s="121"/>
      <c r="H293" s="15"/>
      <c r="I293" s="122"/>
      <c r="J293" s="67"/>
      <c r="K293" s="67"/>
      <c r="L293" s="67"/>
    </row>
    <row r="294" spans="7:12">
      <c r="G294" s="121"/>
      <c r="H294" s="15"/>
      <c r="I294" s="122"/>
      <c r="J294" s="67"/>
      <c r="K294" s="67"/>
      <c r="L294" s="67"/>
    </row>
    <row r="295" spans="7:12">
      <c r="G295" s="121"/>
      <c r="H295" s="15"/>
      <c r="I295" s="122"/>
      <c r="J295" s="67"/>
      <c r="K295" s="67"/>
      <c r="L295" s="67"/>
    </row>
    <row r="296" spans="7:12">
      <c r="G296" s="121"/>
      <c r="H296" s="15"/>
      <c r="I296" s="122"/>
      <c r="J296" s="67"/>
      <c r="K296" s="67"/>
      <c r="L296" s="67"/>
    </row>
    <row r="297" spans="7:12">
      <c r="G297" s="121"/>
      <c r="H297" s="15"/>
      <c r="I297" s="122"/>
      <c r="J297" s="67"/>
      <c r="K297" s="67"/>
      <c r="L297" s="67"/>
    </row>
    <row r="298" spans="7:12">
      <c r="G298" s="121"/>
      <c r="H298" s="15"/>
      <c r="I298" s="122"/>
      <c r="J298" s="67"/>
      <c r="K298" s="67"/>
      <c r="L298" s="67"/>
    </row>
    <row r="299" spans="7:12">
      <c r="G299" s="121"/>
      <c r="H299" s="15"/>
      <c r="I299" s="122"/>
      <c r="J299" s="67"/>
      <c r="K299" s="67"/>
      <c r="L299" s="67"/>
    </row>
    <row r="300" spans="7:12">
      <c r="G300" s="121"/>
      <c r="H300" s="15"/>
      <c r="I300" s="122"/>
      <c r="J300" s="67"/>
      <c r="K300" s="67"/>
      <c r="L300" s="67"/>
    </row>
    <row r="301" spans="7:12">
      <c r="G301" s="121"/>
      <c r="H301" s="15"/>
      <c r="I301" s="122"/>
      <c r="J301" s="67"/>
      <c r="K301" s="67"/>
      <c r="L301" s="67"/>
    </row>
    <row r="302" spans="7:12">
      <c r="G302" s="121"/>
      <c r="H302" s="15"/>
      <c r="I302" s="122"/>
      <c r="J302" s="67"/>
      <c r="K302" s="67"/>
      <c r="L302" s="67"/>
    </row>
    <row r="303" spans="7:12">
      <c r="G303" s="121"/>
      <c r="H303" s="15"/>
      <c r="I303" s="122"/>
      <c r="J303" s="67"/>
      <c r="K303" s="67"/>
      <c r="L303" s="67"/>
    </row>
    <row r="304" spans="7:12">
      <c r="G304" s="121"/>
      <c r="H304" s="15"/>
      <c r="I304" s="122"/>
      <c r="J304" s="67"/>
      <c r="K304" s="67"/>
      <c r="L304" s="67"/>
    </row>
    <row r="305" spans="7:12">
      <c r="G305" s="121"/>
      <c r="H305" s="15"/>
      <c r="I305" s="122"/>
      <c r="J305" s="67"/>
      <c r="K305" s="67"/>
      <c r="L305" s="67"/>
    </row>
    <row r="306" spans="7:12">
      <c r="G306" s="121"/>
      <c r="H306" s="15"/>
      <c r="I306" s="122"/>
      <c r="J306" s="67"/>
      <c r="K306" s="67"/>
      <c r="L306" s="67"/>
    </row>
    <row r="307" spans="7:12">
      <c r="G307" s="121"/>
      <c r="H307" s="15"/>
      <c r="I307" s="122"/>
      <c r="J307" s="67"/>
      <c r="K307" s="67"/>
      <c r="L307" s="67"/>
    </row>
    <row r="308" spans="7:12">
      <c r="G308" s="121"/>
      <c r="H308" s="15"/>
      <c r="I308" s="122"/>
      <c r="J308" s="67"/>
      <c r="K308" s="67"/>
      <c r="L308" s="67"/>
    </row>
    <row r="309" spans="7:12">
      <c r="G309" s="121"/>
      <c r="H309" s="15"/>
      <c r="I309" s="122"/>
      <c r="J309" s="67"/>
      <c r="K309" s="67"/>
      <c r="L309" s="67"/>
    </row>
    <row r="310" spans="7:12">
      <c r="G310" s="121"/>
      <c r="H310" s="15"/>
      <c r="I310" s="122"/>
      <c r="J310" s="67"/>
      <c r="K310" s="67"/>
      <c r="L310" s="67"/>
    </row>
    <row r="311" spans="7:12">
      <c r="G311" s="121"/>
      <c r="H311" s="15"/>
      <c r="I311" s="122"/>
      <c r="J311" s="67"/>
      <c r="K311" s="67"/>
      <c r="L311" s="67"/>
    </row>
    <row r="312" spans="7:12">
      <c r="G312" s="121"/>
      <c r="H312" s="15"/>
      <c r="I312" s="122"/>
      <c r="J312" s="67"/>
      <c r="K312" s="67"/>
      <c r="L312" s="67"/>
    </row>
    <row r="313" spans="7:12">
      <c r="G313" s="121"/>
      <c r="H313" s="15"/>
      <c r="I313" s="122"/>
      <c r="J313" s="67"/>
      <c r="K313" s="67"/>
      <c r="L313" s="67"/>
    </row>
    <row r="314" spans="7:12">
      <c r="G314" s="121"/>
      <c r="H314" s="15"/>
      <c r="I314" s="122"/>
      <c r="J314" s="67"/>
      <c r="K314" s="67"/>
      <c r="L314" s="67"/>
    </row>
    <row r="315" spans="7:12">
      <c r="G315" s="121"/>
      <c r="H315" s="15"/>
      <c r="I315" s="122"/>
      <c r="J315" s="67"/>
      <c r="K315" s="67"/>
      <c r="L315" s="67"/>
    </row>
    <row r="316" spans="7:12">
      <c r="G316" s="121"/>
      <c r="H316" s="15"/>
      <c r="I316" s="122"/>
      <c r="J316" s="67"/>
      <c r="K316" s="67"/>
      <c r="L316" s="67"/>
    </row>
    <row r="317" spans="7:12">
      <c r="G317" s="121"/>
      <c r="H317" s="15"/>
      <c r="I317" s="122"/>
      <c r="J317" s="67"/>
      <c r="K317" s="67"/>
      <c r="L317" s="67"/>
    </row>
    <row r="318" spans="7:12">
      <c r="G318" s="121"/>
      <c r="H318" s="15"/>
      <c r="I318" s="122"/>
      <c r="J318" s="67"/>
      <c r="K318" s="67"/>
      <c r="L318" s="67"/>
    </row>
    <row r="319" spans="7:12">
      <c r="G319" s="121"/>
      <c r="H319" s="15"/>
      <c r="I319" s="122"/>
      <c r="J319" s="67"/>
      <c r="K319" s="67"/>
      <c r="L319" s="67"/>
    </row>
    <row r="320" spans="7:12">
      <c r="G320" s="121"/>
      <c r="H320" s="15"/>
      <c r="I320" s="122"/>
      <c r="J320" s="67"/>
      <c r="K320" s="67"/>
      <c r="L320" s="67"/>
    </row>
    <row r="321" spans="7:12">
      <c r="G321" s="121"/>
      <c r="H321" s="15"/>
      <c r="I321" s="122"/>
      <c r="J321" s="67"/>
      <c r="K321" s="67"/>
      <c r="L321" s="67"/>
    </row>
    <row r="322" spans="7:12">
      <c r="G322" s="121"/>
      <c r="H322" s="15"/>
      <c r="I322" s="122"/>
      <c r="J322" s="67"/>
      <c r="K322" s="67"/>
      <c r="L322" s="67"/>
    </row>
    <row r="323" spans="7:12">
      <c r="G323" s="121"/>
      <c r="H323" s="15"/>
      <c r="I323" s="122"/>
      <c r="J323" s="67"/>
      <c r="K323" s="67"/>
      <c r="L323" s="67"/>
    </row>
    <row r="324" spans="7:12">
      <c r="G324" s="121"/>
      <c r="H324" s="15"/>
      <c r="I324" s="122"/>
      <c r="J324" s="67"/>
      <c r="K324" s="67"/>
      <c r="L324" s="67"/>
    </row>
    <row r="325" spans="7:12">
      <c r="G325" s="121"/>
      <c r="H325" s="15"/>
      <c r="I325" s="122"/>
      <c r="J325" s="67"/>
      <c r="K325" s="67"/>
      <c r="L325" s="67"/>
    </row>
    <row r="326" spans="7:12">
      <c r="G326" s="121"/>
      <c r="H326" s="15"/>
      <c r="I326" s="122"/>
      <c r="J326" s="67"/>
      <c r="K326" s="67"/>
      <c r="L326" s="67"/>
    </row>
    <row r="327" spans="7:12">
      <c r="G327" s="121"/>
      <c r="H327" s="15"/>
      <c r="I327" s="122"/>
      <c r="J327" s="67"/>
      <c r="K327" s="67"/>
      <c r="L327" s="67"/>
    </row>
    <row r="328" spans="7:12">
      <c r="G328" s="121"/>
      <c r="H328" s="15"/>
      <c r="I328" s="122"/>
      <c r="J328" s="67"/>
      <c r="K328" s="67"/>
      <c r="L328" s="67"/>
    </row>
    <row r="329" spans="7:12">
      <c r="G329" s="121"/>
      <c r="H329" s="15"/>
      <c r="I329" s="122"/>
      <c r="J329" s="67"/>
      <c r="K329" s="67"/>
      <c r="L329" s="67"/>
    </row>
    <row r="330" spans="7:12">
      <c r="G330" s="121"/>
      <c r="H330" s="15"/>
      <c r="I330" s="122"/>
      <c r="J330" s="67"/>
      <c r="K330" s="67"/>
      <c r="L330" s="67"/>
    </row>
    <row r="331" spans="7:12">
      <c r="G331" s="121"/>
      <c r="H331" s="15"/>
      <c r="I331" s="122"/>
      <c r="J331" s="67"/>
      <c r="K331" s="67"/>
      <c r="L331" s="67"/>
    </row>
    <row r="332" spans="7:12">
      <c r="G332" s="121"/>
      <c r="H332" s="15"/>
      <c r="I332" s="122"/>
      <c r="J332" s="67"/>
      <c r="K332" s="67"/>
      <c r="L332" s="67"/>
    </row>
    <row r="333" spans="7:12">
      <c r="G333" s="121"/>
      <c r="H333" s="15"/>
      <c r="I333" s="122"/>
      <c r="J333" s="67"/>
      <c r="K333" s="67"/>
      <c r="L333" s="67"/>
    </row>
    <row r="334" spans="7:12">
      <c r="G334" s="121"/>
      <c r="H334" s="15"/>
      <c r="I334" s="122"/>
      <c r="J334" s="67"/>
      <c r="K334" s="67"/>
      <c r="L334" s="67"/>
    </row>
    <row r="335" spans="7:12">
      <c r="G335" s="121"/>
      <c r="H335" s="15"/>
      <c r="I335" s="122"/>
      <c r="J335" s="67"/>
      <c r="K335" s="67"/>
      <c r="L335" s="67"/>
    </row>
    <row r="336" spans="7:12">
      <c r="G336" s="121"/>
      <c r="H336" s="15"/>
      <c r="I336" s="122"/>
      <c r="J336" s="67"/>
      <c r="K336" s="67"/>
      <c r="L336" s="67"/>
    </row>
    <row r="337" spans="7:12">
      <c r="G337" s="121"/>
      <c r="H337" s="15"/>
      <c r="I337" s="122"/>
      <c r="J337" s="67"/>
      <c r="K337" s="67"/>
      <c r="L337" s="67"/>
    </row>
    <row r="338" spans="7:12">
      <c r="G338" s="121"/>
      <c r="H338" s="15"/>
      <c r="I338" s="122"/>
      <c r="J338" s="67"/>
      <c r="K338" s="67"/>
      <c r="L338" s="67"/>
    </row>
    <row r="339" spans="7:12">
      <c r="G339" s="121"/>
      <c r="H339" s="15"/>
      <c r="I339" s="122"/>
      <c r="J339" s="67"/>
      <c r="K339" s="67"/>
      <c r="L339" s="67"/>
    </row>
    <row r="340" spans="7:12">
      <c r="G340" s="121"/>
      <c r="H340" s="15"/>
      <c r="I340" s="122"/>
      <c r="J340" s="67"/>
      <c r="K340" s="67"/>
      <c r="L340" s="67"/>
    </row>
    <row r="341" spans="7:12">
      <c r="G341" s="121"/>
      <c r="H341" s="15"/>
      <c r="I341" s="122"/>
      <c r="J341" s="67"/>
      <c r="K341" s="67"/>
      <c r="L341" s="67"/>
    </row>
    <row r="342" spans="7:12">
      <c r="G342" s="121"/>
      <c r="H342" s="15"/>
      <c r="I342" s="122"/>
      <c r="J342" s="67"/>
      <c r="K342" s="67"/>
      <c r="L342" s="67"/>
    </row>
    <row r="343" spans="7:12">
      <c r="G343" s="121"/>
      <c r="H343" s="15"/>
      <c r="I343" s="122"/>
      <c r="J343" s="67"/>
      <c r="K343" s="67"/>
      <c r="L343" s="67"/>
    </row>
    <row r="344" spans="7:12">
      <c r="G344" s="121"/>
      <c r="H344" s="15"/>
      <c r="I344" s="122"/>
      <c r="J344" s="67"/>
      <c r="K344" s="67"/>
      <c r="L344" s="67"/>
    </row>
    <row r="345" spans="7:12">
      <c r="G345" s="121"/>
      <c r="H345" s="15"/>
      <c r="I345" s="122"/>
      <c r="J345" s="67"/>
      <c r="K345" s="67"/>
      <c r="L345" s="67"/>
    </row>
    <row r="346" spans="7:12">
      <c r="G346" s="121"/>
      <c r="H346" s="15"/>
      <c r="I346" s="122"/>
      <c r="J346" s="67"/>
      <c r="K346" s="67"/>
      <c r="L346" s="67"/>
    </row>
    <row r="347" spans="7:12">
      <c r="G347" s="121"/>
      <c r="H347" s="15"/>
      <c r="I347" s="122"/>
      <c r="J347" s="67"/>
      <c r="K347" s="67"/>
      <c r="L347" s="67"/>
    </row>
    <row r="348" spans="7:12">
      <c r="G348" s="121"/>
      <c r="H348" s="15"/>
      <c r="I348" s="122"/>
      <c r="J348" s="67"/>
      <c r="K348" s="67"/>
      <c r="L348" s="67"/>
    </row>
    <row r="349" spans="7:12">
      <c r="G349" s="121"/>
      <c r="H349" s="15"/>
      <c r="I349" s="122"/>
      <c r="J349" s="67"/>
      <c r="K349" s="67"/>
      <c r="L349" s="67"/>
    </row>
    <row r="350" spans="7:12">
      <c r="G350" s="121"/>
      <c r="H350" s="15"/>
      <c r="I350" s="122"/>
      <c r="J350" s="67"/>
      <c r="K350" s="67"/>
      <c r="L350" s="67"/>
    </row>
    <row r="351" spans="7:12">
      <c r="G351" s="121"/>
      <c r="H351" s="15"/>
      <c r="I351" s="122"/>
      <c r="J351" s="67"/>
      <c r="K351" s="67"/>
      <c r="L351" s="67"/>
    </row>
    <row r="352" spans="7:12">
      <c r="G352" s="121"/>
      <c r="H352" s="15"/>
      <c r="I352" s="122"/>
      <c r="J352" s="67"/>
      <c r="K352" s="67"/>
      <c r="L352" s="67"/>
    </row>
    <row r="353" spans="7:12">
      <c r="G353" s="121"/>
      <c r="H353" s="15"/>
      <c r="I353" s="122"/>
      <c r="J353" s="67"/>
      <c r="K353" s="67"/>
      <c r="L353" s="67"/>
    </row>
    <row r="354" spans="7:12">
      <c r="G354" s="121"/>
      <c r="H354" s="15"/>
      <c r="I354" s="122"/>
      <c r="J354" s="67"/>
      <c r="K354" s="67"/>
      <c r="L354" s="67"/>
    </row>
    <row r="355" spans="7:12">
      <c r="G355" s="121"/>
      <c r="H355" s="15"/>
      <c r="I355" s="122"/>
      <c r="J355" s="67"/>
      <c r="K355" s="67"/>
      <c r="L355" s="67"/>
    </row>
    <row r="356" spans="7:12">
      <c r="G356" s="121"/>
      <c r="H356" s="15"/>
      <c r="I356" s="122"/>
      <c r="J356" s="67"/>
      <c r="K356" s="67"/>
      <c r="L356" s="67"/>
    </row>
    <row r="357" spans="7:12">
      <c r="G357" s="121"/>
      <c r="H357" s="15"/>
      <c r="I357" s="122"/>
      <c r="J357" s="67"/>
      <c r="K357" s="67"/>
      <c r="L357" s="67"/>
    </row>
    <row r="358" spans="7:12">
      <c r="G358" s="121"/>
      <c r="H358" s="15"/>
      <c r="I358" s="122"/>
      <c r="J358" s="67"/>
      <c r="K358" s="67"/>
      <c r="L358" s="67"/>
    </row>
    <row r="359" spans="7:12">
      <c r="G359" s="121"/>
      <c r="H359" s="15"/>
      <c r="I359" s="122"/>
      <c r="J359" s="67"/>
      <c r="K359" s="67"/>
      <c r="L359" s="67"/>
    </row>
    <row r="360" spans="7:12">
      <c r="G360" s="121"/>
      <c r="H360" s="15"/>
      <c r="I360" s="122"/>
      <c r="J360" s="67"/>
      <c r="K360" s="67"/>
      <c r="L360" s="67"/>
    </row>
    <row r="361" spans="7:12">
      <c r="G361" s="121"/>
      <c r="H361" s="15"/>
      <c r="I361" s="122"/>
      <c r="J361" s="67"/>
      <c r="K361" s="67"/>
      <c r="L361" s="67"/>
    </row>
    <row r="362" spans="7:12">
      <c r="G362" s="121"/>
      <c r="H362" s="15"/>
      <c r="I362" s="122"/>
      <c r="J362" s="67"/>
      <c r="K362" s="67"/>
      <c r="L362" s="67"/>
    </row>
    <row r="363" spans="7:12">
      <c r="G363" s="121"/>
      <c r="H363" s="15"/>
      <c r="I363" s="122"/>
      <c r="J363" s="67"/>
      <c r="K363" s="67"/>
      <c r="L363" s="67"/>
    </row>
    <row r="364" spans="7:12">
      <c r="G364" s="121"/>
      <c r="H364" s="15"/>
      <c r="I364" s="122"/>
      <c r="J364" s="67"/>
      <c r="K364" s="67"/>
      <c r="L364" s="67"/>
    </row>
    <row r="365" spans="7:12">
      <c r="G365" s="121"/>
      <c r="H365" s="15"/>
      <c r="I365" s="122"/>
      <c r="J365" s="67"/>
      <c r="K365" s="67"/>
      <c r="L365" s="67"/>
    </row>
    <row r="366" spans="7:12">
      <c r="G366" s="121"/>
      <c r="H366" s="15"/>
      <c r="I366" s="122"/>
      <c r="J366" s="67"/>
      <c r="K366" s="67"/>
      <c r="L366" s="67"/>
    </row>
    <row r="367" spans="7:12">
      <c r="G367" s="121"/>
      <c r="H367" s="15"/>
      <c r="I367" s="122"/>
      <c r="J367" s="67"/>
      <c r="K367" s="67"/>
      <c r="L367" s="67"/>
    </row>
    <row r="368" spans="7:12">
      <c r="G368" s="121"/>
      <c r="H368" s="15"/>
      <c r="I368" s="122"/>
      <c r="J368" s="67"/>
      <c r="K368" s="67"/>
      <c r="L368" s="67"/>
    </row>
    <row r="369" spans="7:12">
      <c r="G369" s="121"/>
      <c r="H369" s="15"/>
      <c r="I369" s="122"/>
      <c r="J369" s="67"/>
      <c r="K369" s="67"/>
      <c r="L369" s="67"/>
    </row>
    <row r="370" spans="7:12">
      <c r="G370" s="121"/>
      <c r="H370" s="15"/>
      <c r="I370" s="122"/>
      <c r="J370" s="67"/>
      <c r="K370" s="67"/>
      <c r="L370" s="67"/>
    </row>
    <row r="371" spans="7:12">
      <c r="G371" s="121"/>
      <c r="H371" s="15"/>
      <c r="I371" s="122"/>
      <c r="J371" s="67"/>
      <c r="K371" s="67"/>
      <c r="L371" s="67"/>
    </row>
    <row r="372" spans="7:12">
      <c r="G372" s="121"/>
      <c r="H372" s="15"/>
      <c r="I372" s="122"/>
      <c r="J372" s="67"/>
      <c r="K372" s="67"/>
      <c r="L372" s="67"/>
    </row>
    <row r="373" spans="7:12">
      <c r="G373" s="121"/>
      <c r="H373" s="15"/>
      <c r="I373" s="122"/>
      <c r="J373" s="67"/>
      <c r="K373" s="67"/>
      <c r="L373" s="67"/>
    </row>
    <row r="374" spans="7:12">
      <c r="G374" s="121"/>
      <c r="H374" s="15"/>
      <c r="I374" s="122"/>
      <c r="J374" s="67"/>
      <c r="K374" s="67"/>
      <c r="L374" s="67"/>
    </row>
    <row r="375" spans="7:12">
      <c r="G375" s="121"/>
      <c r="H375" s="15"/>
      <c r="I375" s="122"/>
      <c r="J375" s="67"/>
      <c r="K375" s="67"/>
      <c r="L375" s="67"/>
    </row>
    <row r="376" spans="7:12">
      <c r="G376" s="121"/>
      <c r="H376" s="15"/>
      <c r="I376" s="122"/>
      <c r="J376" s="67"/>
      <c r="K376" s="67"/>
      <c r="L376" s="67"/>
    </row>
    <row r="377" spans="7:12">
      <c r="G377" s="121"/>
      <c r="H377" s="15"/>
      <c r="I377" s="122"/>
      <c r="J377" s="67"/>
      <c r="K377" s="67"/>
      <c r="L377" s="67"/>
    </row>
    <row r="378" spans="7:12">
      <c r="G378" s="121"/>
      <c r="H378" s="15"/>
      <c r="I378" s="122"/>
      <c r="J378" s="67"/>
      <c r="K378" s="67"/>
      <c r="L378" s="67"/>
    </row>
    <row r="379" spans="7:12">
      <c r="G379" s="121"/>
      <c r="H379" s="15"/>
      <c r="I379" s="122"/>
      <c r="J379" s="67"/>
      <c r="K379" s="67"/>
      <c r="L379" s="67"/>
    </row>
    <row r="380" spans="7:12">
      <c r="G380" s="121"/>
      <c r="H380" s="15"/>
      <c r="I380" s="122"/>
      <c r="J380" s="67"/>
      <c r="K380" s="67"/>
      <c r="L380" s="67"/>
    </row>
    <row r="381" spans="7:12">
      <c r="G381" s="121"/>
      <c r="H381" s="15"/>
      <c r="I381" s="122"/>
      <c r="J381" s="67"/>
      <c r="K381" s="67"/>
      <c r="L381" s="67"/>
    </row>
    <row r="382" spans="7:12">
      <c r="G382" s="121"/>
      <c r="H382" s="15"/>
      <c r="I382" s="122"/>
      <c r="J382" s="67"/>
      <c r="K382" s="67"/>
      <c r="L382" s="67"/>
    </row>
    <row r="383" spans="7:12">
      <c r="G383" s="121"/>
      <c r="H383" s="15"/>
      <c r="I383" s="122"/>
      <c r="J383" s="67"/>
      <c r="K383" s="67"/>
      <c r="L383" s="67"/>
    </row>
    <row r="384" spans="7:12">
      <c r="G384" s="121"/>
      <c r="H384" s="15"/>
      <c r="I384" s="122"/>
      <c r="J384" s="67"/>
      <c r="K384" s="67"/>
      <c r="L384" s="67"/>
    </row>
    <row r="385" spans="7:12">
      <c r="G385" s="121"/>
      <c r="H385" s="15"/>
      <c r="I385" s="122"/>
      <c r="J385" s="67"/>
      <c r="K385" s="67"/>
      <c r="L385" s="67"/>
    </row>
    <row r="386" spans="7:12">
      <c r="G386" s="121"/>
      <c r="H386" s="15"/>
      <c r="I386" s="122"/>
      <c r="J386" s="67"/>
      <c r="K386" s="67"/>
      <c r="L386" s="67"/>
    </row>
    <row r="387" spans="7:12">
      <c r="G387" s="121"/>
      <c r="H387" s="15"/>
      <c r="I387" s="122"/>
      <c r="J387" s="67"/>
      <c r="K387" s="67"/>
      <c r="L387" s="67"/>
    </row>
    <row r="388" spans="7:12">
      <c r="G388" s="121"/>
      <c r="H388" s="15"/>
      <c r="I388" s="122"/>
      <c r="J388" s="67"/>
      <c r="K388" s="67"/>
      <c r="L388" s="67"/>
    </row>
    <row r="389" spans="7:12">
      <c r="G389" s="121"/>
      <c r="H389" s="15"/>
      <c r="I389" s="122"/>
      <c r="J389" s="67"/>
      <c r="K389" s="67"/>
      <c r="L389" s="67"/>
    </row>
    <row r="390" spans="7:12">
      <c r="G390" s="121"/>
      <c r="H390" s="15"/>
      <c r="I390" s="122"/>
      <c r="J390" s="67"/>
      <c r="K390" s="67"/>
      <c r="L390" s="67"/>
    </row>
    <row r="391" spans="7:12">
      <c r="G391" s="121"/>
      <c r="H391" s="15"/>
      <c r="I391" s="122"/>
      <c r="J391" s="67"/>
      <c r="K391" s="67"/>
      <c r="L391" s="67"/>
    </row>
    <row r="392" spans="7:12">
      <c r="G392" s="121"/>
      <c r="H392" s="15"/>
      <c r="I392" s="122"/>
      <c r="J392" s="67"/>
      <c r="K392" s="67"/>
      <c r="L392" s="67"/>
    </row>
    <row r="393" spans="7:12">
      <c r="G393" s="121"/>
      <c r="H393" s="15"/>
      <c r="I393" s="122"/>
      <c r="J393" s="67"/>
      <c r="K393" s="67"/>
      <c r="L393" s="67"/>
    </row>
    <row r="394" spans="7:12">
      <c r="G394" s="121"/>
      <c r="H394" s="15"/>
      <c r="I394" s="122"/>
      <c r="J394" s="67"/>
      <c r="K394" s="67"/>
      <c r="L394" s="67"/>
    </row>
    <row r="395" spans="7:12">
      <c r="G395" s="121"/>
      <c r="H395" s="15"/>
      <c r="I395" s="122"/>
      <c r="J395" s="67"/>
      <c r="K395" s="67"/>
      <c r="L395" s="67"/>
    </row>
    <row r="396" spans="7:12">
      <c r="G396" s="121"/>
      <c r="H396" s="15"/>
      <c r="I396" s="122"/>
      <c r="J396" s="67"/>
      <c r="K396" s="67"/>
      <c r="L396" s="67"/>
    </row>
    <row r="397" spans="7:12">
      <c r="G397" s="121"/>
      <c r="H397" s="15"/>
      <c r="I397" s="122"/>
      <c r="J397" s="67"/>
      <c r="K397" s="67"/>
      <c r="L397" s="67"/>
    </row>
    <row r="398" spans="7:12">
      <c r="G398" s="121"/>
      <c r="H398" s="15"/>
      <c r="I398" s="122"/>
      <c r="J398" s="67"/>
      <c r="K398" s="67"/>
      <c r="L398" s="67"/>
    </row>
    <row r="399" spans="7:12">
      <c r="G399" s="121"/>
      <c r="H399" s="15"/>
      <c r="I399" s="122"/>
      <c r="J399" s="67"/>
      <c r="K399" s="67"/>
      <c r="L399" s="67"/>
    </row>
    <row r="400" spans="7:12">
      <c r="G400" s="121"/>
      <c r="H400" s="15"/>
      <c r="I400" s="122"/>
      <c r="J400" s="67"/>
      <c r="K400" s="67"/>
      <c r="L400" s="67"/>
    </row>
    <row r="401" spans="7:12">
      <c r="G401" s="121"/>
      <c r="H401" s="15"/>
      <c r="I401" s="122"/>
      <c r="J401" s="67"/>
      <c r="K401" s="67"/>
      <c r="L401" s="67"/>
    </row>
    <row r="402" spans="7:12">
      <c r="G402" s="121"/>
      <c r="H402" s="15"/>
      <c r="I402" s="122"/>
      <c r="J402" s="67"/>
      <c r="K402" s="67"/>
      <c r="L402" s="67"/>
    </row>
    <row r="403" spans="7:12">
      <c r="G403" s="121"/>
      <c r="H403" s="15"/>
      <c r="I403" s="122"/>
      <c r="J403" s="67"/>
      <c r="K403" s="67"/>
      <c r="L403" s="67"/>
    </row>
    <row r="404" spans="7:12">
      <c r="G404" s="121"/>
      <c r="H404" s="15"/>
      <c r="I404" s="122"/>
      <c r="J404" s="67"/>
      <c r="K404" s="67"/>
      <c r="L404" s="67"/>
    </row>
    <row r="405" spans="7:12">
      <c r="G405" s="121"/>
      <c r="H405" s="15"/>
      <c r="I405" s="122"/>
      <c r="J405" s="67"/>
      <c r="K405" s="67"/>
      <c r="L405" s="67"/>
    </row>
    <row r="406" spans="7:12">
      <c r="G406" s="121"/>
      <c r="H406" s="15"/>
      <c r="I406" s="122"/>
      <c r="J406" s="67"/>
      <c r="K406" s="67"/>
      <c r="L406" s="67"/>
    </row>
    <row r="407" spans="7:12">
      <c r="G407" s="121"/>
      <c r="H407" s="15"/>
      <c r="I407" s="122"/>
      <c r="J407" s="67"/>
      <c r="K407" s="67"/>
      <c r="L407" s="67"/>
    </row>
    <row r="408" spans="7:12">
      <c r="G408" s="121"/>
      <c r="H408" s="15"/>
      <c r="I408" s="122"/>
      <c r="J408" s="67"/>
      <c r="K408" s="67"/>
      <c r="L408" s="67"/>
    </row>
    <row r="409" spans="7:12">
      <c r="G409" s="121"/>
      <c r="H409" s="15"/>
      <c r="I409" s="122"/>
      <c r="J409" s="67"/>
      <c r="K409" s="67"/>
      <c r="L409" s="67"/>
    </row>
    <row r="410" spans="7:12">
      <c r="G410" s="121"/>
      <c r="H410" s="15"/>
      <c r="I410" s="122"/>
      <c r="J410" s="67"/>
      <c r="K410" s="67"/>
      <c r="L410" s="67"/>
    </row>
    <row r="411" spans="7:12">
      <c r="G411" s="121"/>
      <c r="H411" s="15"/>
      <c r="I411" s="122"/>
      <c r="J411" s="67"/>
      <c r="K411" s="67"/>
      <c r="L411" s="67"/>
    </row>
    <row r="412" spans="7:12">
      <c r="G412" s="121"/>
      <c r="H412" s="15"/>
      <c r="I412" s="122"/>
      <c r="J412" s="67"/>
      <c r="K412" s="67"/>
      <c r="L412" s="67"/>
    </row>
    <row r="413" spans="7:12">
      <c r="G413" s="121"/>
      <c r="H413" s="15"/>
      <c r="I413" s="122"/>
      <c r="J413" s="67"/>
      <c r="K413" s="67"/>
      <c r="L413" s="67"/>
    </row>
    <row r="414" spans="7:12">
      <c r="G414" s="121"/>
      <c r="H414" s="15"/>
      <c r="I414" s="122"/>
      <c r="J414" s="67"/>
      <c r="K414" s="67"/>
      <c r="L414" s="67"/>
    </row>
    <row r="415" spans="7:12">
      <c r="G415" s="121"/>
      <c r="H415" s="15"/>
      <c r="I415" s="122"/>
      <c r="J415" s="67"/>
      <c r="K415" s="67"/>
      <c r="L415" s="67"/>
    </row>
    <row r="416" spans="7:12">
      <c r="G416" s="121"/>
      <c r="H416" s="15"/>
      <c r="I416" s="122"/>
      <c r="J416" s="67"/>
      <c r="K416" s="67"/>
      <c r="L416" s="67"/>
    </row>
    <row r="417" spans="7:12">
      <c r="G417" s="121"/>
      <c r="H417" s="15"/>
      <c r="I417" s="122"/>
      <c r="J417" s="67"/>
      <c r="K417" s="67"/>
      <c r="L417" s="67"/>
    </row>
    <row r="418" spans="7:12">
      <c r="G418" s="121"/>
      <c r="H418" s="15"/>
      <c r="I418" s="122"/>
      <c r="J418" s="67"/>
      <c r="K418" s="67"/>
      <c r="L418" s="67"/>
    </row>
    <row r="419" spans="7:12">
      <c r="G419" s="121"/>
      <c r="H419" s="15"/>
      <c r="I419" s="122"/>
      <c r="J419" s="67"/>
      <c r="K419" s="67"/>
      <c r="L419" s="67"/>
    </row>
    <row r="420" spans="7:12">
      <c r="G420" s="121"/>
      <c r="H420" s="15"/>
      <c r="I420" s="122"/>
      <c r="J420" s="67"/>
      <c r="K420" s="67"/>
      <c r="L420" s="67"/>
    </row>
    <row r="421" spans="7:12">
      <c r="G421" s="121"/>
      <c r="H421" s="15"/>
      <c r="I421" s="122"/>
      <c r="J421" s="67"/>
      <c r="K421" s="67"/>
      <c r="L421" s="67"/>
    </row>
    <row r="422" spans="7:12">
      <c r="G422" s="121"/>
      <c r="H422" s="15"/>
      <c r="I422" s="122"/>
      <c r="J422" s="67"/>
      <c r="K422" s="67"/>
      <c r="L422" s="67"/>
    </row>
    <row r="423" spans="7:12">
      <c r="G423" s="121"/>
      <c r="H423" s="15"/>
      <c r="I423" s="122"/>
      <c r="J423" s="67"/>
      <c r="K423" s="67"/>
      <c r="L423" s="67"/>
    </row>
    <row r="424" spans="7:12">
      <c r="G424" s="121"/>
      <c r="H424" s="15"/>
      <c r="I424" s="122"/>
      <c r="J424" s="67"/>
      <c r="K424" s="67"/>
      <c r="L424" s="67"/>
    </row>
    <row r="425" spans="7:12">
      <c r="G425" s="121"/>
      <c r="H425" s="15"/>
      <c r="I425" s="122"/>
      <c r="J425" s="67"/>
      <c r="K425" s="67"/>
      <c r="L425" s="67"/>
    </row>
    <row r="426" spans="7:12">
      <c r="G426" s="121"/>
      <c r="H426" s="15"/>
      <c r="I426" s="122"/>
      <c r="J426" s="67"/>
      <c r="K426" s="67"/>
      <c r="L426" s="67"/>
    </row>
    <row r="427" spans="7:12">
      <c r="G427" s="121"/>
      <c r="H427" s="15"/>
      <c r="I427" s="122"/>
      <c r="J427" s="67"/>
      <c r="K427" s="67"/>
      <c r="L427" s="67"/>
    </row>
    <row r="428" spans="7:12">
      <c r="G428" s="121"/>
      <c r="H428" s="15"/>
      <c r="I428" s="122"/>
      <c r="J428" s="67"/>
      <c r="K428" s="67"/>
      <c r="L428" s="67"/>
    </row>
    <row r="429" spans="7:12">
      <c r="G429" s="121"/>
      <c r="H429" s="15"/>
      <c r="I429" s="122"/>
      <c r="J429" s="67"/>
      <c r="K429" s="67"/>
      <c r="L429" s="67"/>
    </row>
    <row r="430" spans="7:12">
      <c r="G430" s="121"/>
      <c r="H430" s="15"/>
      <c r="I430" s="122"/>
      <c r="J430" s="67"/>
      <c r="K430" s="67"/>
      <c r="L430" s="67"/>
    </row>
    <row r="431" spans="7:12">
      <c r="G431" s="121"/>
      <c r="H431" s="15"/>
      <c r="I431" s="122"/>
      <c r="J431" s="67"/>
      <c r="K431" s="67"/>
      <c r="L431" s="67"/>
    </row>
    <row r="432" spans="7:12">
      <c r="G432" s="121"/>
      <c r="H432" s="15"/>
      <c r="I432" s="122"/>
      <c r="J432" s="67"/>
      <c r="K432" s="67"/>
      <c r="L432" s="67"/>
    </row>
    <row r="433" spans="7:12">
      <c r="G433" s="121"/>
      <c r="H433" s="15"/>
      <c r="I433" s="122"/>
      <c r="J433" s="67"/>
      <c r="K433" s="67"/>
      <c r="L433" s="67"/>
    </row>
    <row r="434" spans="7:12">
      <c r="G434" s="121"/>
      <c r="H434" s="15"/>
      <c r="I434" s="122"/>
      <c r="J434" s="67"/>
      <c r="K434" s="67"/>
      <c r="L434" s="67"/>
    </row>
    <row r="435" spans="7:12">
      <c r="G435" s="121"/>
      <c r="H435" s="15"/>
      <c r="I435" s="122"/>
      <c r="J435" s="67"/>
      <c r="K435" s="67"/>
      <c r="L435" s="67"/>
    </row>
    <row r="436" spans="7:12">
      <c r="G436" s="121"/>
      <c r="H436" s="15"/>
      <c r="I436" s="122"/>
      <c r="J436" s="67"/>
      <c r="K436" s="67"/>
      <c r="L436" s="67"/>
    </row>
    <row r="437" spans="7:12">
      <c r="G437" s="121"/>
      <c r="H437" s="15"/>
      <c r="I437" s="122"/>
      <c r="J437" s="67"/>
      <c r="K437" s="67"/>
      <c r="L437" s="67"/>
    </row>
    <row r="438" spans="7:12">
      <c r="G438" s="121"/>
      <c r="H438" s="15"/>
      <c r="I438" s="122"/>
      <c r="J438" s="67"/>
      <c r="K438" s="67"/>
      <c r="L438" s="67"/>
    </row>
    <row r="439" spans="7:12">
      <c r="G439" s="121"/>
      <c r="H439" s="15"/>
      <c r="I439" s="122"/>
      <c r="J439" s="67"/>
      <c r="K439" s="67"/>
      <c r="L439" s="67"/>
    </row>
    <row r="440" spans="7:12">
      <c r="G440" s="121"/>
      <c r="H440" s="15"/>
      <c r="I440" s="122"/>
      <c r="J440" s="67"/>
      <c r="K440" s="67"/>
      <c r="L440" s="67"/>
    </row>
    <row r="441" spans="7:12">
      <c r="G441" s="121"/>
      <c r="H441" s="15"/>
      <c r="I441" s="122"/>
      <c r="J441" s="67"/>
      <c r="K441" s="67"/>
      <c r="L441" s="67"/>
    </row>
    <row r="442" spans="7:12">
      <c r="G442" s="121"/>
      <c r="H442" s="15"/>
      <c r="I442" s="122"/>
      <c r="J442" s="67"/>
      <c r="K442" s="67"/>
      <c r="L442" s="67"/>
    </row>
    <row r="443" spans="7:12">
      <c r="G443" s="121"/>
      <c r="H443" s="15"/>
      <c r="I443" s="122"/>
      <c r="J443" s="67"/>
      <c r="K443" s="67"/>
      <c r="L443" s="67"/>
    </row>
    <row r="444" spans="7:12">
      <c r="G444" s="121"/>
      <c r="H444" s="15"/>
      <c r="I444" s="122"/>
      <c r="J444" s="67"/>
      <c r="K444" s="67"/>
      <c r="L444" s="67"/>
    </row>
    <row r="445" spans="7:12">
      <c r="G445" s="121"/>
      <c r="H445" s="15"/>
      <c r="I445" s="122"/>
      <c r="J445" s="67"/>
      <c r="K445" s="67"/>
      <c r="L445" s="67"/>
    </row>
    <row r="446" spans="7:12">
      <c r="G446" s="121"/>
      <c r="H446" s="15"/>
      <c r="I446" s="122"/>
      <c r="J446" s="67"/>
      <c r="K446" s="67"/>
      <c r="L446" s="67"/>
    </row>
    <row r="447" spans="7:12">
      <c r="G447" s="121"/>
      <c r="H447" s="15"/>
      <c r="I447" s="122"/>
      <c r="J447" s="67"/>
      <c r="K447" s="67"/>
      <c r="L447" s="67"/>
    </row>
    <row r="448" spans="7:12">
      <c r="G448" s="121"/>
      <c r="H448" s="15"/>
      <c r="I448" s="122"/>
      <c r="J448" s="67"/>
      <c r="K448" s="67"/>
      <c r="L448" s="67"/>
    </row>
    <row r="449" spans="7:12">
      <c r="G449" s="121"/>
      <c r="H449" s="15"/>
      <c r="I449" s="122"/>
      <c r="J449" s="67"/>
      <c r="K449" s="67"/>
      <c r="L449" s="67"/>
    </row>
    <row r="450" spans="7:12">
      <c r="G450" s="121"/>
      <c r="H450" s="15"/>
      <c r="I450" s="122"/>
      <c r="J450" s="67"/>
      <c r="K450" s="67"/>
      <c r="L450" s="67"/>
    </row>
    <row r="451" spans="7:12">
      <c r="G451" s="121"/>
      <c r="H451" s="15"/>
      <c r="I451" s="122"/>
      <c r="J451" s="67"/>
      <c r="K451" s="67"/>
      <c r="L451" s="67"/>
    </row>
    <row r="452" spans="7:12">
      <c r="G452" s="121"/>
      <c r="H452" s="15"/>
      <c r="I452" s="122"/>
      <c r="J452" s="67"/>
      <c r="K452" s="67"/>
      <c r="L452" s="67"/>
    </row>
    <row r="453" spans="7:12">
      <c r="G453" s="121"/>
      <c r="H453" s="15"/>
      <c r="I453" s="122"/>
      <c r="J453" s="67"/>
      <c r="K453" s="67"/>
      <c r="L453" s="67"/>
    </row>
    <row r="454" spans="7:12">
      <c r="G454" s="121"/>
      <c r="H454" s="15"/>
      <c r="I454" s="122"/>
      <c r="J454" s="67"/>
      <c r="K454" s="67"/>
      <c r="L454" s="67"/>
    </row>
    <row r="455" spans="7:12">
      <c r="G455" s="121"/>
      <c r="H455" s="15"/>
      <c r="I455" s="122"/>
      <c r="J455" s="67"/>
      <c r="K455" s="67"/>
      <c r="L455" s="67"/>
    </row>
    <row r="456" spans="7:12">
      <c r="G456" s="121"/>
      <c r="H456" s="15"/>
      <c r="I456" s="122"/>
      <c r="J456" s="67"/>
      <c r="K456" s="67"/>
      <c r="L456" s="67"/>
    </row>
    <row r="457" spans="7:12">
      <c r="G457" s="121"/>
      <c r="H457" s="15"/>
      <c r="I457" s="122"/>
      <c r="J457" s="67"/>
      <c r="K457" s="67"/>
      <c r="L457" s="67"/>
    </row>
    <row r="458" spans="7:12">
      <c r="G458" s="121"/>
      <c r="H458" s="15"/>
      <c r="I458" s="122"/>
      <c r="J458" s="67"/>
      <c r="K458" s="67"/>
      <c r="L458" s="67"/>
    </row>
    <row r="459" spans="7:12">
      <c r="G459" s="121"/>
      <c r="H459" s="15"/>
      <c r="I459" s="122"/>
      <c r="J459" s="67"/>
      <c r="K459" s="67"/>
      <c r="L459" s="67"/>
    </row>
    <row r="460" spans="7:12">
      <c r="G460" s="121"/>
      <c r="H460" s="15"/>
      <c r="I460" s="122"/>
      <c r="J460" s="67"/>
      <c r="K460" s="67"/>
      <c r="L460" s="67"/>
    </row>
    <row r="461" spans="7:12">
      <c r="G461" s="121"/>
      <c r="H461" s="15"/>
      <c r="I461" s="122"/>
      <c r="J461" s="67"/>
      <c r="K461" s="67"/>
      <c r="L461" s="67"/>
    </row>
    <row r="462" spans="7:12">
      <c r="G462" s="121"/>
      <c r="H462" s="15"/>
      <c r="I462" s="122"/>
      <c r="J462" s="67"/>
      <c r="K462" s="67"/>
      <c r="L462" s="67"/>
    </row>
    <row r="463" spans="7:12">
      <c r="G463" s="121"/>
      <c r="H463" s="15"/>
      <c r="I463" s="122"/>
      <c r="J463" s="67"/>
      <c r="K463" s="67"/>
      <c r="L463" s="67"/>
    </row>
    <row r="464" spans="7:12">
      <c r="G464" s="121"/>
      <c r="H464" s="15"/>
      <c r="I464" s="122"/>
      <c r="J464" s="67"/>
      <c r="K464" s="67"/>
      <c r="L464" s="67"/>
    </row>
    <row r="465" spans="7:12">
      <c r="G465" s="121"/>
      <c r="H465" s="15"/>
      <c r="I465" s="122"/>
      <c r="J465" s="67"/>
      <c r="K465" s="67"/>
      <c r="L465" s="67"/>
    </row>
    <row r="466" spans="7:12">
      <c r="G466" s="121"/>
      <c r="H466" s="15"/>
      <c r="I466" s="122"/>
      <c r="J466" s="67"/>
      <c r="K466" s="67"/>
      <c r="L466" s="67"/>
    </row>
    <row r="467" spans="7:12">
      <c r="G467" s="121"/>
      <c r="H467" s="15"/>
      <c r="I467" s="122"/>
      <c r="J467" s="67"/>
      <c r="K467" s="67"/>
      <c r="L467" s="67"/>
    </row>
    <row r="468" spans="7:12">
      <c r="G468" s="121"/>
      <c r="H468" s="15"/>
      <c r="I468" s="122"/>
      <c r="J468" s="67"/>
      <c r="K468" s="67"/>
      <c r="L468" s="67"/>
    </row>
    <row r="469" spans="7:12">
      <c r="G469" s="121"/>
      <c r="H469" s="15"/>
      <c r="I469" s="122"/>
      <c r="J469" s="67"/>
      <c r="K469" s="67"/>
      <c r="L469" s="67"/>
    </row>
    <row r="470" spans="7:12">
      <c r="G470" s="121"/>
      <c r="H470" s="15"/>
      <c r="I470" s="122"/>
      <c r="J470" s="67"/>
      <c r="K470" s="67"/>
      <c r="L470" s="67"/>
    </row>
    <row r="471" spans="7:12">
      <c r="G471" s="121"/>
      <c r="H471" s="15"/>
      <c r="I471" s="122"/>
      <c r="J471" s="67"/>
      <c r="K471" s="67"/>
      <c r="L471" s="67"/>
    </row>
    <row r="472" spans="7:12">
      <c r="G472" s="121"/>
      <c r="H472" s="15"/>
      <c r="I472" s="122"/>
      <c r="J472" s="67"/>
      <c r="K472" s="67"/>
      <c r="L472" s="67"/>
    </row>
    <row r="473" spans="7:12">
      <c r="G473" s="121"/>
      <c r="H473" s="15"/>
      <c r="I473" s="122"/>
      <c r="J473" s="67"/>
      <c r="K473" s="67"/>
      <c r="L473" s="67"/>
    </row>
    <row r="474" spans="7:12">
      <c r="G474" s="121"/>
      <c r="H474" s="15"/>
      <c r="I474" s="122"/>
      <c r="J474" s="67"/>
      <c r="K474" s="67"/>
      <c r="L474" s="67"/>
    </row>
    <row r="475" spans="7:12">
      <c r="G475" s="121"/>
      <c r="H475" s="15"/>
      <c r="I475" s="122"/>
      <c r="J475" s="67"/>
      <c r="K475" s="67"/>
      <c r="L475" s="67"/>
    </row>
    <row r="476" spans="7:12">
      <c r="G476" s="121"/>
      <c r="H476" s="15"/>
      <c r="I476" s="122"/>
      <c r="J476" s="67"/>
      <c r="K476" s="67"/>
      <c r="L476" s="67"/>
    </row>
    <row r="477" spans="7:12">
      <c r="G477" s="121"/>
      <c r="H477" s="15"/>
      <c r="I477" s="122"/>
      <c r="J477" s="67"/>
      <c r="K477" s="67"/>
      <c r="L477" s="67"/>
    </row>
    <row r="478" spans="7:12">
      <c r="G478" s="121"/>
      <c r="H478" s="15"/>
      <c r="I478" s="122"/>
      <c r="J478" s="67"/>
      <c r="K478" s="67"/>
      <c r="L478" s="67"/>
    </row>
    <row r="479" spans="7:12">
      <c r="G479" s="121"/>
      <c r="H479" s="15"/>
      <c r="I479" s="122"/>
      <c r="J479" s="67"/>
      <c r="K479" s="67"/>
      <c r="L479" s="67"/>
    </row>
    <row r="480" spans="7:12">
      <c r="G480" s="121"/>
      <c r="H480" s="15"/>
      <c r="I480" s="122"/>
      <c r="J480" s="67"/>
      <c r="K480" s="67"/>
      <c r="L480" s="67"/>
    </row>
    <row r="481" spans="7:12">
      <c r="G481" s="121"/>
      <c r="H481" s="15"/>
      <c r="I481" s="122"/>
      <c r="J481" s="67"/>
      <c r="K481" s="67"/>
      <c r="L481" s="67"/>
    </row>
    <row r="482" spans="7:12">
      <c r="G482" s="121"/>
      <c r="H482" s="15"/>
      <c r="I482" s="122"/>
      <c r="J482" s="67"/>
      <c r="K482" s="67"/>
      <c r="L482" s="67"/>
    </row>
    <row r="483" spans="7:12">
      <c r="G483" s="121"/>
      <c r="H483" s="15"/>
      <c r="I483" s="122"/>
      <c r="J483" s="67"/>
      <c r="K483" s="67"/>
      <c r="L483" s="67"/>
    </row>
    <row r="484" spans="7:12">
      <c r="G484" s="121"/>
      <c r="H484" s="15"/>
      <c r="I484" s="122"/>
      <c r="J484" s="67"/>
      <c r="K484" s="67"/>
      <c r="L484" s="67"/>
    </row>
    <row r="485" spans="7:12">
      <c r="G485" s="121"/>
      <c r="H485" s="15"/>
      <c r="I485" s="122"/>
      <c r="J485" s="67"/>
      <c r="K485" s="67"/>
      <c r="L485" s="67"/>
    </row>
    <row r="486" spans="7:12">
      <c r="G486" s="121"/>
      <c r="H486" s="15"/>
      <c r="I486" s="122"/>
      <c r="J486" s="67"/>
      <c r="K486" s="67"/>
      <c r="L486" s="67"/>
    </row>
    <row r="487" spans="7:12">
      <c r="G487" s="121"/>
      <c r="H487" s="15"/>
      <c r="I487" s="122"/>
      <c r="J487" s="67"/>
      <c r="K487" s="67"/>
      <c r="L487" s="67"/>
    </row>
    <row r="488" spans="7:12">
      <c r="G488" s="121"/>
      <c r="H488" s="15"/>
      <c r="I488" s="122"/>
      <c r="J488" s="67"/>
      <c r="K488" s="67"/>
      <c r="L488" s="67"/>
    </row>
    <row r="489" spans="7:12">
      <c r="G489" s="121"/>
      <c r="H489" s="15"/>
      <c r="I489" s="122"/>
      <c r="J489" s="67"/>
      <c r="K489" s="67"/>
      <c r="L489" s="67"/>
    </row>
    <row r="490" spans="7:12">
      <c r="G490" s="121"/>
      <c r="H490" s="15"/>
      <c r="I490" s="122"/>
      <c r="J490" s="67"/>
      <c r="K490" s="67"/>
      <c r="L490" s="67"/>
    </row>
    <row r="491" spans="7:12">
      <c r="G491" s="121"/>
      <c r="H491" s="15"/>
      <c r="I491" s="122"/>
      <c r="J491" s="67"/>
      <c r="K491" s="67"/>
      <c r="L491" s="67"/>
    </row>
    <row r="492" spans="7:12">
      <c r="G492" s="121"/>
      <c r="H492" s="15"/>
      <c r="I492" s="122"/>
      <c r="J492" s="67"/>
      <c r="K492" s="67"/>
      <c r="L492" s="67"/>
    </row>
    <row r="493" spans="7:12">
      <c r="G493" s="121"/>
      <c r="H493" s="15"/>
      <c r="I493" s="122"/>
      <c r="J493" s="67"/>
      <c r="K493" s="67"/>
      <c r="L493" s="67"/>
    </row>
    <row r="494" spans="7:12">
      <c r="G494" s="121"/>
      <c r="H494" s="15"/>
      <c r="I494" s="122"/>
      <c r="J494" s="67"/>
      <c r="K494" s="67"/>
      <c r="L494" s="67"/>
    </row>
    <row r="495" spans="7:12">
      <c r="G495" s="121"/>
      <c r="H495" s="15"/>
      <c r="I495" s="122"/>
      <c r="J495" s="67"/>
      <c r="K495" s="67"/>
      <c r="L495" s="67"/>
    </row>
    <row r="496" spans="7:12">
      <c r="G496" s="121"/>
      <c r="H496" s="15"/>
      <c r="I496" s="122"/>
      <c r="J496" s="67"/>
      <c r="K496" s="67"/>
      <c r="L496" s="67"/>
    </row>
    <row r="497" spans="7:12">
      <c r="G497" s="121"/>
      <c r="H497" s="15"/>
      <c r="I497" s="122"/>
      <c r="J497" s="67"/>
      <c r="K497" s="67"/>
      <c r="L497" s="67"/>
    </row>
    <row r="498" spans="7:12">
      <c r="G498" s="121"/>
      <c r="H498" s="15"/>
      <c r="I498" s="122"/>
      <c r="J498" s="67"/>
      <c r="K498" s="67"/>
      <c r="L498" s="67"/>
    </row>
    <row r="499" spans="7:12">
      <c r="G499" s="121"/>
      <c r="H499" s="15"/>
      <c r="I499" s="122"/>
      <c r="J499" s="67"/>
      <c r="K499" s="67"/>
      <c r="L499" s="67"/>
    </row>
    <row r="500" spans="7:12">
      <c r="G500" s="121"/>
      <c r="H500" s="15"/>
      <c r="I500" s="122"/>
      <c r="J500" s="67"/>
      <c r="K500" s="67"/>
      <c r="L500" s="67"/>
    </row>
    <row r="501" spans="7:12">
      <c r="G501" s="121"/>
      <c r="H501" s="15"/>
      <c r="I501" s="122"/>
      <c r="J501" s="67"/>
      <c r="K501" s="67"/>
      <c r="L501" s="67"/>
    </row>
    <row r="502" spans="7:12">
      <c r="G502" s="121"/>
      <c r="H502" s="15"/>
      <c r="I502" s="122"/>
      <c r="J502" s="67"/>
      <c r="K502" s="67"/>
      <c r="L502" s="67"/>
    </row>
    <row r="503" spans="7:12">
      <c r="G503" s="121"/>
      <c r="H503" s="15"/>
      <c r="I503" s="122"/>
      <c r="J503" s="67"/>
      <c r="K503" s="67"/>
      <c r="L503" s="67"/>
    </row>
    <row r="504" spans="7:12">
      <c r="G504" s="121"/>
      <c r="H504" s="15"/>
      <c r="I504" s="122"/>
      <c r="J504" s="67"/>
      <c r="K504" s="67"/>
      <c r="L504" s="67"/>
    </row>
    <row r="505" spans="7:12">
      <c r="G505" s="121"/>
      <c r="H505" s="15"/>
      <c r="I505" s="122"/>
      <c r="J505" s="67"/>
      <c r="K505" s="67"/>
      <c r="L505" s="67"/>
    </row>
    <row r="506" spans="7:12">
      <c r="G506" s="121"/>
      <c r="H506" s="15"/>
      <c r="I506" s="122"/>
      <c r="J506" s="67"/>
      <c r="K506" s="67"/>
      <c r="L506" s="67"/>
    </row>
    <row r="507" spans="7:12">
      <c r="G507" s="121"/>
      <c r="H507" s="15"/>
      <c r="I507" s="122"/>
      <c r="J507" s="67"/>
      <c r="K507" s="67"/>
      <c r="L507" s="67"/>
    </row>
    <row r="508" spans="7:12">
      <c r="G508" s="121"/>
      <c r="H508" s="15"/>
      <c r="I508" s="122"/>
      <c r="J508" s="67"/>
      <c r="K508" s="67"/>
      <c r="L508" s="67"/>
    </row>
    <row r="509" spans="7:12">
      <c r="G509" s="121"/>
      <c r="H509" s="15"/>
      <c r="I509" s="122"/>
      <c r="J509" s="67"/>
      <c r="K509" s="67"/>
      <c r="L509" s="67"/>
    </row>
    <row r="510" spans="7:12">
      <c r="G510" s="121"/>
      <c r="H510" s="15"/>
      <c r="I510" s="122"/>
      <c r="J510" s="67"/>
      <c r="K510" s="67"/>
      <c r="L510" s="67"/>
    </row>
    <row r="511" spans="7:12">
      <c r="G511" s="121"/>
      <c r="H511" s="15"/>
      <c r="I511" s="122"/>
      <c r="J511" s="67"/>
      <c r="K511" s="67"/>
      <c r="L511" s="67"/>
    </row>
    <row r="512" spans="7:12">
      <c r="G512" s="121"/>
      <c r="H512" s="15"/>
      <c r="I512" s="122"/>
      <c r="J512" s="67"/>
      <c r="K512" s="67"/>
      <c r="L512" s="67"/>
    </row>
    <row r="513" spans="7:12">
      <c r="G513" s="121"/>
      <c r="H513" s="15"/>
      <c r="I513" s="122"/>
      <c r="J513" s="67"/>
      <c r="K513" s="67"/>
      <c r="L513" s="67"/>
    </row>
    <row r="514" spans="7:12">
      <c r="G514" s="121"/>
      <c r="H514" s="15"/>
      <c r="I514" s="122"/>
      <c r="J514" s="67"/>
      <c r="K514" s="67"/>
      <c r="L514" s="67"/>
    </row>
    <row r="515" spans="7:12">
      <c r="G515" s="121"/>
      <c r="H515" s="15"/>
      <c r="I515" s="122"/>
      <c r="J515" s="67"/>
      <c r="K515" s="67"/>
      <c r="L515" s="67"/>
    </row>
    <row r="516" spans="7:12">
      <c r="G516" s="121"/>
      <c r="H516" s="15"/>
      <c r="I516" s="122"/>
      <c r="J516" s="67"/>
      <c r="K516" s="67"/>
      <c r="L516" s="67"/>
    </row>
    <row r="517" spans="7:12">
      <c r="G517" s="121"/>
      <c r="H517" s="15"/>
      <c r="I517" s="122"/>
      <c r="J517" s="67"/>
      <c r="K517" s="67"/>
      <c r="L517" s="67"/>
    </row>
    <row r="518" spans="7:12">
      <c r="G518" s="121"/>
      <c r="H518" s="15"/>
      <c r="I518" s="122"/>
      <c r="J518" s="67"/>
      <c r="K518" s="67"/>
      <c r="L518" s="67"/>
    </row>
    <row r="519" spans="7:12">
      <c r="G519" s="121"/>
      <c r="H519" s="15"/>
      <c r="I519" s="122"/>
      <c r="J519" s="67"/>
      <c r="K519" s="67"/>
      <c r="L519" s="67"/>
    </row>
    <row r="520" spans="7:12">
      <c r="G520" s="121"/>
      <c r="H520" s="15"/>
      <c r="I520" s="122"/>
      <c r="J520" s="67"/>
      <c r="K520" s="67"/>
      <c r="L520" s="67"/>
    </row>
    <row r="521" spans="7:12">
      <c r="G521" s="121"/>
      <c r="H521" s="15"/>
      <c r="I521" s="122"/>
      <c r="J521" s="67"/>
      <c r="K521" s="67"/>
      <c r="L521" s="67"/>
    </row>
    <row r="522" spans="7:12">
      <c r="G522" s="121"/>
      <c r="H522" s="15"/>
      <c r="I522" s="122"/>
      <c r="J522" s="67"/>
      <c r="K522" s="67"/>
      <c r="L522" s="67"/>
    </row>
    <row r="523" spans="7:12">
      <c r="G523" s="121"/>
      <c r="H523" s="15"/>
      <c r="I523" s="122"/>
      <c r="J523" s="67"/>
      <c r="K523" s="67"/>
      <c r="L523" s="67"/>
    </row>
    <row r="524" spans="7:12">
      <c r="G524" s="121"/>
      <c r="H524" s="15"/>
      <c r="I524" s="122"/>
      <c r="J524" s="67"/>
      <c r="K524" s="67"/>
      <c r="L524" s="67"/>
    </row>
    <row r="525" spans="7:12">
      <c r="G525" s="121"/>
      <c r="H525" s="15"/>
      <c r="I525" s="122"/>
      <c r="J525" s="67"/>
      <c r="K525" s="67"/>
      <c r="L525" s="67"/>
    </row>
    <row r="526" spans="7:12">
      <c r="G526" s="121"/>
      <c r="H526" s="15"/>
      <c r="I526" s="122"/>
      <c r="J526" s="67"/>
      <c r="K526" s="67"/>
      <c r="L526" s="67"/>
    </row>
    <row r="527" spans="7:12">
      <c r="G527" s="121"/>
      <c r="H527" s="15"/>
      <c r="I527" s="122"/>
      <c r="J527" s="67"/>
      <c r="K527" s="67"/>
      <c r="L527" s="67"/>
    </row>
    <row r="528" spans="7:12">
      <c r="G528" s="121"/>
      <c r="H528" s="15"/>
      <c r="I528" s="122"/>
      <c r="J528" s="67"/>
      <c r="K528" s="67"/>
      <c r="L528" s="67"/>
    </row>
    <row r="529" spans="7:12">
      <c r="G529" s="121"/>
      <c r="H529" s="15"/>
      <c r="I529" s="122"/>
      <c r="J529" s="67"/>
      <c r="K529" s="67"/>
      <c r="L529" s="67"/>
    </row>
    <row r="530" spans="7:12">
      <c r="G530" s="121"/>
      <c r="H530" s="15"/>
      <c r="I530" s="122"/>
      <c r="J530" s="67"/>
      <c r="K530" s="67"/>
      <c r="L530" s="67"/>
    </row>
    <row r="531" spans="7:12">
      <c r="G531" s="121"/>
      <c r="H531" s="15"/>
      <c r="I531" s="122"/>
      <c r="J531" s="67"/>
      <c r="K531" s="67"/>
      <c r="L531" s="67"/>
    </row>
    <row r="532" spans="7:12">
      <c r="G532" s="121"/>
      <c r="H532" s="15"/>
      <c r="I532" s="122"/>
      <c r="J532" s="67"/>
      <c r="K532" s="67"/>
      <c r="L532" s="67"/>
    </row>
    <row r="533" spans="7:12">
      <c r="G533" s="121"/>
      <c r="H533" s="15"/>
      <c r="I533" s="122"/>
      <c r="J533" s="67"/>
      <c r="K533" s="67"/>
      <c r="L533" s="67"/>
    </row>
    <row r="534" spans="7:12">
      <c r="G534" s="121"/>
      <c r="H534" s="15"/>
      <c r="I534" s="122"/>
      <c r="J534" s="67"/>
      <c r="K534" s="67"/>
      <c r="L534" s="67"/>
    </row>
    <row r="535" spans="7:12">
      <c r="G535" s="121"/>
      <c r="H535" s="15"/>
      <c r="I535" s="122"/>
      <c r="J535" s="67"/>
      <c r="K535" s="67"/>
      <c r="L535" s="67"/>
    </row>
    <row r="536" spans="7:12">
      <c r="G536" s="121"/>
      <c r="H536" s="15"/>
      <c r="I536" s="122"/>
      <c r="J536" s="67"/>
      <c r="K536" s="67"/>
      <c r="L536" s="67"/>
    </row>
    <row r="537" spans="7:12">
      <c r="G537" s="121"/>
      <c r="H537" s="15"/>
      <c r="I537" s="122"/>
      <c r="J537" s="67"/>
      <c r="K537" s="67"/>
      <c r="L537" s="67"/>
    </row>
    <row r="538" spans="7:12">
      <c r="G538" s="121"/>
      <c r="H538" s="15"/>
      <c r="I538" s="122"/>
      <c r="J538" s="67"/>
      <c r="K538" s="67"/>
      <c r="L538" s="67"/>
    </row>
    <row r="539" spans="7:12">
      <c r="G539" s="121"/>
      <c r="H539" s="15"/>
      <c r="I539" s="122"/>
      <c r="J539" s="67"/>
      <c r="K539" s="67"/>
      <c r="L539" s="67"/>
    </row>
    <row r="540" spans="7:12">
      <c r="G540" s="121"/>
      <c r="H540" s="15"/>
      <c r="I540" s="122"/>
      <c r="J540" s="67"/>
      <c r="K540" s="67"/>
      <c r="L540" s="67"/>
    </row>
    <row r="541" spans="7:12">
      <c r="G541" s="121"/>
      <c r="H541" s="15"/>
      <c r="I541" s="122"/>
      <c r="J541" s="67"/>
      <c r="K541" s="67"/>
      <c r="L541" s="67"/>
    </row>
    <row r="542" spans="7:12">
      <c r="G542" s="121"/>
      <c r="H542" s="15"/>
      <c r="I542" s="122"/>
      <c r="J542" s="67"/>
      <c r="K542" s="67"/>
      <c r="L542" s="67"/>
    </row>
    <row r="543" spans="7:12">
      <c r="G543" s="121"/>
      <c r="H543" s="15"/>
      <c r="I543" s="122"/>
      <c r="J543" s="67"/>
      <c r="K543" s="67"/>
      <c r="L543" s="67"/>
    </row>
    <row r="544" spans="7:12">
      <c r="G544" s="121"/>
      <c r="H544" s="15"/>
      <c r="I544" s="122"/>
      <c r="J544" s="67"/>
      <c r="K544" s="67"/>
      <c r="L544" s="67"/>
    </row>
    <row r="545" spans="7:12">
      <c r="G545" s="121"/>
      <c r="H545" s="15"/>
      <c r="I545" s="122"/>
      <c r="J545" s="67"/>
      <c r="K545" s="67"/>
      <c r="L545" s="67"/>
    </row>
    <row r="546" spans="7:12">
      <c r="G546" s="121"/>
      <c r="H546" s="15"/>
      <c r="I546" s="122"/>
      <c r="J546" s="67"/>
      <c r="K546" s="67"/>
      <c r="L546" s="67"/>
    </row>
    <row r="547" spans="7:12">
      <c r="G547" s="121"/>
      <c r="H547" s="15"/>
      <c r="I547" s="122"/>
      <c r="J547" s="67"/>
      <c r="K547" s="67"/>
      <c r="L547" s="67"/>
    </row>
    <row r="548" spans="7:12">
      <c r="G548" s="121"/>
      <c r="H548" s="15"/>
      <c r="I548" s="122"/>
      <c r="J548" s="67"/>
      <c r="K548" s="67"/>
      <c r="L548" s="67"/>
    </row>
    <row r="549" spans="7:12">
      <c r="G549" s="121"/>
      <c r="H549" s="15"/>
      <c r="I549" s="122"/>
      <c r="J549" s="67"/>
      <c r="K549" s="67"/>
      <c r="L549" s="67"/>
    </row>
    <row r="550" spans="7:12">
      <c r="G550" s="121"/>
      <c r="H550" s="15"/>
      <c r="I550" s="122"/>
      <c r="J550" s="67"/>
      <c r="K550" s="67"/>
      <c r="L550" s="67"/>
    </row>
    <row r="551" spans="7:12">
      <c r="G551" s="121"/>
      <c r="H551" s="15"/>
      <c r="I551" s="122"/>
      <c r="J551" s="67"/>
      <c r="K551" s="67"/>
      <c r="L551" s="67"/>
    </row>
    <row r="552" spans="7:12">
      <c r="G552" s="121"/>
      <c r="H552" s="15"/>
      <c r="I552" s="122"/>
      <c r="J552" s="67"/>
      <c r="K552" s="67"/>
      <c r="L552" s="67"/>
    </row>
    <row r="553" spans="7:12">
      <c r="G553" s="121"/>
      <c r="H553" s="15"/>
      <c r="I553" s="122"/>
      <c r="J553" s="67"/>
      <c r="K553" s="67"/>
      <c r="L553" s="67"/>
    </row>
    <row r="554" spans="7:12">
      <c r="G554" s="121"/>
      <c r="H554" s="15"/>
      <c r="I554" s="122"/>
      <c r="J554" s="67"/>
      <c r="K554" s="67"/>
      <c r="L554" s="67"/>
    </row>
    <row r="555" spans="7:12">
      <c r="G555" s="121"/>
      <c r="H555" s="15"/>
      <c r="I555" s="122"/>
      <c r="J555" s="67"/>
      <c r="K555" s="67"/>
      <c r="L555" s="67"/>
    </row>
    <row r="556" spans="7:12">
      <c r="G556" s="121"/>
      <c r="H556" s="15"/>
      <c r="I556" s="122"/>
      <c r="J556" s="67"/>
      <c r="K556" s="67"/>
      <c r="L556" s="67"/>
    </row>
    <row r="557" spans="7:12">
      <c r="G557" s="121"/>
      <c r="H557" s="15"/>
      <c r="I557" s="122"/>
      <c r="J557" s="67"/>
      <c r="K557" s="67"/>
      <c r="L557" s="67"/>
    </row>
    <row r="558" spans="7:12">
      <c r="G558" s="121"/>
      <c r="H558" s="15"/>
      <c r="I558" s="122"/>
      <c r="J558" s="67"/>
      <c r="K558" s="67"/>
      <c r="L558" s="67"/>
    </row>
    <row r="559" spans="7:12">
      <c r="G559" s="121"/>
      <c r="H559" s="15"/>
      <c r="I559" s="122"/>
      <c r="J559" s="67"/>
      <c r="K559" s="67"/>
      <c r="L559" s="67"/>
    </row>
    <row r="560" spans="7:12">
      <c r="G560" s="121"/>
      <c r="H560" s="15"/>
      <c r="I560" s="122"/>
      <c r="J560" s="67"/>
      <c r="K560" s="67"/>
      <c r="L560" s="67"/>
    </row>
    <row r="561" spans="7:12">
      <c r="G561" s="121"/>
      <c r="H561" s="15"/>
      <c r="I561" s="122"/>
      <c r="J561" s="67"/>
      <c r="K561" s="67"/>
      <c r="L561" s="67"/>
    </row>
    <row r="562" spans="7:12">
      <c r="G562" s="121"/>
      <c r="H562" s="15"/>
      <c r="I562" s="122"/>
      <c r="J562" s="67"/>
      <c r="K562" s="67"/>
      <c r="L562" s="67"/>
    </row>
    <row r="563" spans="7:12">
      <c r="G563" s="121"/>
      <c r="H563" s="15"/>
      <c r="I563" s="122"/>
      <c r="J563" s="67"/>
      <c r="K563" s="67"/>
      <c r="L563" s="67"/>
    </row>
    <row r="564" spans="7:12">
      <c r="G564" s="121"/>
      <c r="H564" s="15"/>
      <c r="I564" s="122"/>
      <c r="J564" s="67"/>
      <c r="K564" s="67"/>
      <c r="L564" s="67"/>
    </row>
    <row r="565" spans="7:12">
      <c r="G565" s="121"/>
      <c r="H565" s="15"/>
      <c r="I565" s="122"/>
      <c r="J565" s="67"/>
      <c r="K565" s="67"/>
      <c r="L565" s="67"/>
    </row>
    <row r="566" spans="7:12">
      <c r="G566" s="121"/>
      <c r="H566" s="15"/>
      <c r="I566" s="122"/>
      <c r="J566" s="67"/>
      <c r="K566" s="67"/>
      <c r="L566" s="67"/>
    </row>
    <row r="567" spans="7:12">
      <c r="G567" s="121"/>
      <c r="H567" s="15"/>
      <c r="I567" s="122"/>
      <c r="J567" s="67"/>
      <c r="K567" s="67"/>
      <c r="L567" s="67"/>
    </row>
    <row r="568" spans="7:12">
      <c r="G568" s="121"/>
      <c r="H568" s="15"/>
      <c r="I568" s="122"/>
      <c r="J568" s="67"/>
      <c r="K568" s="67"/>
      <c r="L568" s="67"/>
    </row>
    <row r="569" spans="7:12">
      <c r="G569" s="121"/>
      <c r="H569" s="15"/>
      <c r="I569" s="122"/>
      <c r="J569" s="67"/>
      <c r="K569" s="67"/>
      <c r="L569" s="67"/>
    </row>
    <row r="570" spans="7:12">
      <c r="G570" s="121"/>
      <c r="H570" s="15"/>
      <c r="I570" s="122"/>
      <c r="J570" s="67"/>
      <c r="K570" s="67"/>
      <c r="L570" s="67"/>
    </row>
    <row r="571" spans="7:12">
      <c r="G571" s="121"/>
      <c r="H571" s="15"/>
      <c r="I571" s="122"/>
      <c r="J571" s="67"/>
      <c r="K571" s="67"/>
      <c r="L571" s="67"/>
    </row>
    <row r="572" spans="7:12">
      <c r="G572" s="121"/>
      <c r="H572" s="15"/>
      <c r="I572" s="122"/>
      <c r="J572" s="67"/>
      <c r="K572" s="67"/>
      <c r="L572" s="67"/>
    </row>
    <row r="573" spans="7:12">
      <c r="G573" s="121"/>
      <c r="H573" s="15"/>
      <c r="I573" s="122"/>
      <c r="J573" s="67"/>
      <c r="K573" s="67"/>
      <c r="L573" s="67"/>
    </row>
    <row r="574" spans="7:12">
      <c r="G574" s="121"/>
      <c r="H574" s="15"/>
      <c r="I574" s="122"/>
      <c r="J574" s="67"/>
      <c r="K574" s="67"/>
      <c r="L574" s="67"/>
    </row>
    <row r="575" spans="7:12">
      <c r="G575" s="121"/>
      <c r="H575" s="15"/>
      <c r="I575" s="122"/>
      <c r="J575" s="67"/>
      <c r="K575" s="67"/>
      <c r="L575" s="67"/>
    </row>
    <row r="576" spans="7:12">
      <c r="G576" s="121"/>
      <c r="H576" s="15"/>
      <c r="I576" s="122"/>
      <c r="J576" s="67"/>
      <c r="K576" s="67"/>
      <c r="L576" s="67"/>
    </row>
    <row r="577" spans="7:12">
      <c r="G577" s="121"/>
      <c r="H577" s="15"/>
      <c r="I577" s="122"/>
      <c r="J577" s="67"/>
      <c r="K577" s="67"/>
      <c r="L577" s="67"/>
    </row>
    <row r="578" spans="7:12">
      <c r="G578" s="121"/>
      <c r="H578" s="15"/>
      <c r="I578" s="122"/>
      <c r="J578" s="67"/>
      <c r="K578" s="67"/>
      <c r="L578" s="67"/>
    </row>
    <row r="579" spans="7:12">
      <c r="G579" s="121"/>
      <c r="H579" s="15"/>
      <c r="I579" s="122"/>
      <c r="J579" s="67"/>
      <c r="K579" s="67"/>
      <c r="L579" s="67"/>
    </row>
    <row r="580" spans="7:12">
      <c r="G580" s="121"/>
      <c r="H580" s="15"/>
      <c r="I580" s="122"/>
      <c r="J580" s="67"/>
      <c r="K580" s="67"/>
      <c r="L580" s="67"/>
    </row>
    <row r="581" spans="7:12">
      <c r="G581" s="121"/>
      <c r="H581" s="15"/>
      <c r="I581" s="122"/>
      <c r="J581" s="67"/>
      <c r="K581" s="67"/>
      <c r="L581" s="67"/>
    </row>
    <row r="582" spans="7:12">
      <c r="G582" s="121"/>
      <c r="H582" s="15"/>
      <c r="I582" s="122"/>
      <c r="J582" s="67"/>
      <c r="K582" s="67"/>
      <c r="L582" s="67"/>
    </row>
    <row r="583" spans="7:12">
      <c r="G583" s="121"/>
      <c r="H583" s="15"/>
      <c r="I583" s="122"/>
      <c r="J583" s="67"/>
      <c r="K583" s="67"/>
      <c r="L583" s="67"/>
    </row>
    <row r="584" spans="7:12">
      <c r="G584" s="121"/>
      <c r="H584" s="15"/>
      <c r="I584" s="122"/>
      <c r="J584" s="67"/>
      <c r="K584" s="67"/>
      <c r="L584" s="67"/>
    </row>
    <row r="585" spans="7:12">
      <c r="G585" s="121"/>
      <c r="H585" s="15"/>
      <c r="I585" s="122"/>
      <c r="J585" s="67"/>
      <c r="K585" s="67"/>
      <c r="L585" s="67"/>
    </row>
    <row r="586" spans="7:12">
      <c r="G586" s="121"/>
      <c r="H586" s="15"/>
      <c r="I586" s="122"/>
      <c r="J586" s="67"/>
      <c r="K586" s="67"/>
      <c r="L586" s="67"/>
    </row>
    <row r="587" spans="7:12">
      <c r="G587" s="121"/>
      <c r="H587" s="15"/>
      <c r="I587" s="122"/>
      <c r="J587" s="67"/>
      <c r="K587" s="67"/>
      <c r="L587" s="67"/>
    </row>
    <row r="588" spans="7:12">
      <c r="G588" s="121"/>
      <c r="H588" s="15"/>
      <c r="I588" s="122"/>
      <c r="J588" s="67"/>
      <c r="K588" s="67"/>
      <c r="L588" s="67"/>
    </row>
    <row r="589" spans="7:12">
      <c r="G589" s="121"/>
      <c r="H589" s="15"/>
      <c r="I589" s="122"/>
      <c r="J589" s="67"/>
      <c r="K589" s="67"/>
      <c r="L589" s="67"/>
    </row>
    <row r="590" spans="7:12">
      <c r="G590" s="121"/>
      <c r="H590" s="15"/>
      <c r="I590" s="122"/>
      <c r="J590" s="67"/>
      <c r="K590" s="67"/>
      <c r="L590" s="67"/>
    </row>
    <row r="591" spans="7:12">
      <c r="G591" s="121"/>
      <c r="H591" s="15"/>
      <c r="I591" s="122"/>
      <c r="J591" s="67"/>
      <c r="K591" s="67"/>
      <c r="L591" s="67"/>
    </row>
    <row r="592" spans="7:12">
      <c r="G592" s="121"/>
      <c r="H592" s="15"/>
      <c r="I592" s="122"/>
      <c r="J592" s="67"/>
      <c r="K592" s="67"/>
      <c r="L592" s="67"/>
    </row>
    <row r="593" spans="7:12">
      <c r="G593" s="121"/>
      <c r="H593" s="15"/>
      <c r="I593" s="122"/>
      <c r="J593" s="67"/>
      <c r="K593" s="67"/>
      <c r="L593" s="67"/>
    </row>
    <row r="594" spans="7:12">
      <c r="G594" s="121"/>
      <c r="H594" s="15"/>
      <c r="I594" s="122"/>
      <c r="J594" s="67"/>
      <c r="K594" s="67"/>
      <c r="L594" s="67"/>
    </row>
    <row r="595" spans="7:12">
      <c r="G595" s="121"/>
      <c r="H595" s="15"/>
      <c r="I595" s="122"/>
      <c r="J595" s="67"/>
      <c r="K595" s="67"/>
      <c r="L595" s="67"/>
    </row>
    <row r="596" spans="7:12">
      <c r="G596" s="121"/>
      <c r="H596" s="15"/>
      <c r="I596" s="122"/>
      <c r="J596" s="67"/>
      <c r="K596" s="67"/>
      <c r="L596" s="67"/>
    </row>
    <row r="597" spans="7:12">
      <c r="G597" s="121"/>
      <c r="H597" s="15"/>
      <c r="I597" s="122"/>
      <c r="J597" s="67"/>
      <c r="K597" s="67"/>
      <c r="L597" s="67"/>
    </row>
    <row r="598" spans="7:12">
      <c r="G598" s="121"/>
      <c r="H598" s="15"/>
      <c r="I598" s="122"/>
      <c r="J598" s="67"/>
      <c r="K598" s="67"/>
      <c r="L598" s="67"/>
    </row>
    <row r="599" spans="7:12">
      <c r="G599" s="121"/>
      <c r="H599" s="15"/>
      <c r="I599" s="122"/>
      <c r="J599" s="67"/>
      <c r="K599" s="67"/>
      <c r="L599" s="67"/>
    </row>
    <row r="600" spans="7:12">
      <c r="G600" s="121"/>
      <c r="H600" s="15"/>
      <c r="I600" s="122"/>
      <c r="J600" s="67"/>
      <c r="K600" s="67"/>
      <c r="L600" s="67"/>
    </row>
    <row r="601" spans="7:12">
      <c r="G601" s="121"/>
      <c r="H601" s="15"/>
      <c r="I601" s="122"/>
      <c r="J601" s="67"/>
      <c r="K601" s="67"/>
      <c r="L601" s="67"/>
    </row>
    <row r="602" spans="7:12">
      <c r="G602" s="121"/>
      <c r="H602" s="15"/>
      <c r="I602" s="122"/>
      <c r="J602" s="67"/>
      <c r="K602" s="67"/>
      <c r="L602" s="67"/>
    </row>
    <row r="603" spans="7:12">
      <c r="G603" s="121"/>
      <c r="H603" s="15"/>
      <c r="I603" s="122"/>
      <c r="J603" s="67"/>
      <c r="K603" s="67"/>
      <c r="L603" s="67"/>
    </row>
    <row r="604" spans="7:12">
      <c r="G604" s="121"/>
      <c r="H604" s="15"/>
      <c r="I604" s="122"/>
      <c r="J604" s="67"/>
      <c r="K604" s="67"/>
      <c r="L604" s="67"/>
    </row>
    <row r="605" spans="7:12">
      <c r="G605" s="121"/>
      <c r="H605" s="15"/>
      <c r="I605" s="122"/>
      <c r="J605" s="67"/>
      <c r="K605" s="67"/>
      <c r="L605" s="67"/>
    </row>
    <row r="606" spans="7:12">
      <c r="G606" s="121"/>
      <c r="H606" s="15"/>
      <c r="I606" s="122"/>
      <c r="J606" s="67"/>
      <c r="K606" s="67"/>
      <c r="L606" s="67"/>
    </row>
    <row r="607" spans="7:12">
      <c r="G607" s="121"/>
      <c r="H607" s="15"/>
      <c r="I607" s="122"/>
      <c r="J607" s="67"/>
      <c r="K607" s="67"/>
      <c r="L607" s="67"/>
    </row>
    <row r="608" spans="7:12">
      <c r="G608" s="121"/>
      <c r="H608" s="15"/>
      <c r="I608" s="122"/>
      <c r="J608" s="67"/>
      <c r="K608" s="67"/>
      <c r="L608" s="67"/>
    </row>
    <row r="609" spans="7:12">
      <c r="G609" s="121"/>
      <c r="H609" s="15"/>
      <c r="I609" s="122"/>
      <c r="J609" s="67"/>
      <c r="K609" s="67"/>
      <c r="L609" s="67"/>
    </row>
    <row r="610" spans="7:12">
      <c r="G610" s="121"/>
      <c r="H610" s="15"/>
      <c r="I610" s="122"/>
      <c r="J610" s="67"/>
      <c r="K610" s="67"/>
      <c r="L610" s="67"/>
    </row>
    <row r="611" spans="7:12">
      <c r="G611" s="121"/>
      <c r="H611" s="15"/>
      <c r="I611" s="122"/>
      <c r="J611" s="67"/>
      <c r="K611" s="67"/>
      <c r="L611" s="67"/>
    </row>
    <row r="612" spans="7:12">
      <c r="G612" s="121"/>
      <c r="H612" s="15"/>
      <c r="I612" s="122"/>
      <c r="J612" s="67"/>
      <c r="K612" s="67"/>
      <c r="L612" s="67"/>
    </row>
    <row r="613" spans="7:12">
      <c r="G613" s="121"/>
      <c r="H613" s="15"/>
      <c r="I613" s="122"/>
      <c r="J613" s="67"/>
      <c r="K613" s="67"/>
      <c r="L613" s="67"/>
    </row>
    <row r="614" spans="7:12">
      <c r="G614" s="121"/>
      <c r="H614" s="15"/>
      <c r="I614" s="122"/>
      <c r="J614" s="67"/>
      <c r="K614" s="67"/>
      <c r="L614" s="67"/>
    </row>
    <row r="615" spans="7:12">
      <c r="G615" s="121"/>
      <c r="H615" s="15"/>
      <c r="I615" s="122"/>
      <c r="J615" s="67"/>
      <c r="K615" s="67"/>
      <c r="L615" s="67"/>
    </row>
    <row r="616" spans="7:12">
      <c r="G616" s="121"/>
      <c r="H616" s="15"/>
      <c r="I616" s="122"/>
      <c r="J616" s="67"/>
      <c r="K616" s="67"/>
      <c r="L616" s="67"/>
    </row>
    <row r="617" spans="7:12">
      <c r="G617" s="121"/>
      <c r="H617" s="15"/>
      <c r="I617" s="122"/>
      <c r="J617" s="67"/>
      <c r="K617" s="67"/>
      <c r="L617" s="67"/>
    </row>
    <row r="618" spans="7:12">
      <c r="G618" s="121"/>
      <c r="H618" s="15"/>
      <c r="I618" s="122"/>
      <c r="J618" s="67"/>
      <c r="K618" s="67"/>
      <c r="L618" s="67"/>
    </row>
    <row r="619" spans="7:12">
      <c r="G619" s="121"/>
      <c r="H619" s="15"/>
      <c r="I619" s="122"/>
      <c r="J619" s="67"/>
      <c r="K619" s="67"/>
      <c r="L619" s="67"/>
    </row>
    <row r="620" spans="7:12">
      <c r="G620" s="121"/>
      <c r="H620" s="15"/>
      <c r="I620" s="122"/>
      <c r="J620" s="67"/>
      <c r="K620" s="67"/>
      <c r="L620" s="67"/>
    </row>
    <row r="621" spans="7:12">
      <c r="G621" s="121"/>
      <c r="H621" s="15"/>
      <c r="I621" s="122"/>
      <c r="J621" s="67"/>
      <c r="K621" s="67"/>
      <c r="L621" s="67"/>
    </row>
    <row r="622" spans="7:12">
      <c r="G622" s="121"/>
      <c r="H622" s="15"/>
      <c r="I622" s="122"/>
      <c r="J622" s="67"/>
      <c r="K622" s="67"/>
      <c r="L622" s="67"/>
    </row>
    <row r="623" spans="7:12">
      <c r="G623" s="121"/>
      <c r="H623" s="15"/>
      <c r="I623" s="122"/>
      <c r="J623" s="67"/>
      <c r="K623" s="67"/>
      <c r="L623" s="67"/>
    </row>
    <row r="624" spans="7:12">
      <c r="G624" s="121"/>
      <c r="H624" s="15"/>
      <c r="I624" s="122"/>
      <c r="J624" s="67"/>
      <c r="K624" s="67"/>
      <c r="L624" s="67"/>
    </row>
    <row r="625" spans="7:12">
      <c r="G625" s="121"/>
      <c r="H625" s="15"/>
      <c r="I625" s="122"/>
      <c r="J625" s="67"/>
      <c r="K625" s="67"/>
      <c r="L625" s="67"/>
    </row>
    <row r="626" spans="7:12">
      <c r="G626" s="121"/>
      <c r="H626" s="15"/>
      <c r="I626" s="122"/>
      <c r="J626" s="67"/>
      <c r="K626" s="67"/>
      <c r="L626" s="67"/>
    </row>
    <row r="627" spans="7:12">
      <c r="G627" s="121"/>
      <c r="H627" s="15"/>
      <c r="I627" s="122"/>
      <c r="J627" s="67"/>
      <c r="K627" s="67"/>
      <c r="L627" s="67"/>
    </row>
    <row r="628" spans="7:12">
      <c r="G628" s="121"/>
      <c r="H628" s="15"/>
      <c r="I628" s="122"/>
      <c r="J628" s="67"/>
      <c r="K628" s="67"/>
      <c r="L628" s="67"/>
    </row>
    <row r="629" spans="7:12">
      <c r="G629" s="121"/>
      <c r="H629" s="15"/>
      <c r="I629" s="122"/>
      <c r="J629" s="67"/>
      <c r="K629" s="67"/>
      <c r="L629" s="67"/>
    </row>
    <row r="630" spans="7:12">
      <c r="G630" s="121"/>
      <c r="H630" s="15"/>
      <c r="I630" s="122"/>
      <c r="J630" s="67"/>
      <c r="K630" s="67"/>
      <c r="L630" s="67"/>
    </row>
    <row r="631" spans="7:12">
      <c r="G631" s="121"/>
      <c r="H631" s="15"/>
      <c r="I631" s="122"/>
      <c r="J631" s="67"/>
      <c r="K631" s="67"/>
      <c r="L631" s="67"/>
    </row>
    <row r="632" spans="7:12">
      <c r="G632" s="121"/>
      <c r="H632" s="15"/>
      <c r="I632" s="122"/>
      <c r="J632" s="67"/>
      <c r="K632" s="67"/>
      <c r="L632" s="67"/>
    </row>
    <row r="633" spans="7:12">
      <c r="G633" s="121"/>
      <c r="H633" s="15"/>
      <c r="I633" s="122"/>
      <c r="J633" s="67"/>
      <c r="K633" s="67"/>
      <c r="L633" s="67"/>
    </row>
    <row r="634" spans="7:12">
      <c r="G634" s="121"/>
      <c r="H634" s="15"/>
      <c r="I634" s="122"/>
      <c r="J634" s="67"/>
      <c r="K634" s="67"/>
      <c r="L634" s="67"/>
    </row>
    <row r="635" spans="7:12">
      <c r="G635" s="121"/>
      <c r="H635" s="15"/>
      <c r="I635" s="122"/>
      <c r="J635" s="67"/>
      <c r="K635" s="67"/>
      <c r="L635" s="67"/>
    </row>
    <row r="636" spans="7:12">
      <c r="G636" s="121"/>
      <c r="H636" s="15"/>
      <c r="I636" s="122"/>
      <c r="J636" s="67"/>
      <c r="K636" s="67"/>
      <c r="L636" s="67"/>
    </row>
    <row r="637" spans="7:12">
      <c r="G637" s="121"/>
      <c r="H637" s="15"/>
      <c r="I637" s="122"/>
      <c r="J637" s="67"/>
      <c r="K637" s="67"/>
      <c r="L637" s="67"/>
    </row>
    <row r="638" spans="7:12">
      <c r="G638" s="121"/>
      <c r="H638" s="15"/>
      <c r="I638" s="122"/>
      <c r="J638" s="67"/>
      <c r="K638" s="67"/>
      <c r="L638" s="67"/>
    </row>
    <row r="639" spans="7:12">
      <c r="G639" s="121"/>
      <c r="H639" s="15"/>
      <c r="I639" s="122"/>
      <c r="J639" s="67"/>
      <c r="K639" s="67"/>
      <c r="L639" s="67"/>
    </row>
    <row r="640" spans="7:12">
      <c r="G640" s="121"/>
      <c r="H640" s="15"/>
      <c r="I640" s="122"/>
      <c r="J640" s="67"/>
      <c r="K640" s="67"/>
      <c r="L640" s="67"/>
    </row>
    <row r="641" spans="7:12">
      <c r="G641" s="121"/>
      <c r="H641" s="15"/>
      <c r="I641" s="122"/>
      <c r="J641" s="67"/>
      <c r="K641" s="67"/>
      <c r="L641" s="67"/>
    </row>
    <row r="642" spans="7:12">
      <c r="G642" s="121"/>
      <c r="H642" s="15"/>
      <c r="I642" s="122"/>
      <c r="J642" s="67"/>
      <c r="K642" s="67"/>
      <c r="L642" s="67"/>
    </row>
    <row r="643" spans="7:12">
      <c r="G643" s="121"/>
      <c r="H643" s="15"/>
      <c r="I643" s="122"/>
      <c r="J643" s="67"/>
      <c r="K643" s="67"/>
      <c r="L643" s="67"/>
    </row>
    <row r="644" spans="7:12">
      <c r="G644" s="121"/>
      <c r="H644" s="15"/>
      <c r="I644" s="122"/>
      <c r="J644" s="67"/>
      <c r="K644" s="67"/>
      <c r="L644" s="67"/>
    </row>
    <row r="645" spans="7:12">
      <c r="G645" s="121"/>
      <c r="H645" s="15"/>
      <c r="I645" s="122"/>
      <c r="J645" s="67"/>
      <c r="K645" s="67"/>
      <c r="L645" s="67"/>
    </row>
    <row r="646" spans="7:12">
      <c r="G646" s="121"/>
      <c r="H646" s="15"/>
      <c r="I646" s="122"/>
      <c r="J646" s="67"/>
      <c r="K646" s="67"/>
      <c r="L646" s="67"/>
    </row>
    <row r="647" spans="7:12">
      <c r="G647" s="121"/>
      <c r="H647" s="15"/>
      <c r="I647" s="122"/>
      <c r="J647" s="67"/>
      <c r="K647" s="67"/>
      <c r="L647" s="67"/>
    </row>
    <row r="648" spans="7:12">
      <c r="G648" s="121"/>
      <c r="H648" s="15"/>
      <c r="I648" s="122"/>
      <c r="J648" s="67"/>
      <c r="K648" s="67"/>
      <c r="L648" s="67"/>
    </row>
    <row r="649" spans="7:12">
      <c r="G649" s="121"/>
      <c r="H649" s="15"/>
      <c r="I649" s="122"/>
      <c r="J649" s="67"/>
      <c r="K649" s="67"/>
      <c r="L649" s="67"/>
    </row>
    <row r="650" spans="7:12">
      <c r="G650" s="121"/>
      <c r="H650" s="15"/>
      <c r="I650" s="122"/>
      <c r="J650" s="67"/>
      <c r="K650" s="67"/>
      <c r="L650" s="67"/>
    </row>
    <row r="651" spans="7:12">
      <c r="G651" s="121"/>
      <c r="H651" s="15"/>
      <c r="I651" s="122"/>
      <c r="J651" s="67"/>
      <c r="K651" s="67"/>
      <c r="L651" s="67"/>
    </row>
    <row r="652" spans="7:12">
      <c r="G652" s="121"/>
      <c r="H652" s="15"/>
      <c r="I652" s="122"/>
      <c r="J652" s="67"/>
      <c r="K652" s="67"/>
      <c r="L652" s="67"/>
    </row>
    <row r="653" spans="7:12">
      <c r="G653" s="121"/>
      <c r="H653" s="15"/>
      <c r="I653" s="122"/>
      <c r="J653" s="67"/>
      <c r="K653" s="67"/>
      <c r="L653" s="67"/>
    </row>
    <row r="654" spans="7:12">
      <c r="G654" s="121"/>
      <c r="H654" s="15"/>
      <c r="I654" s="122"/>
      <c r="J654" s="67"/>
      <c r="K654" s="67"/>
      <c r="L654" s="67"/>
    </row>
    <row r="655" spans="7:12">
      <c r="G655" s="121"/>
      <c r="H655" s="15"/>
      <c r="I655" s="122"/>
      <c r="J655" s="67"/>
      <c r="K655" s="67"/>
      <c r="L655" s="67"/>
    </row>
    <row r="656" spans="7:12">
      <c r="G656" s="121"/>
      <c r="H656" s="15"/>
      <c r="I656" s="122"/>
      <c r="J656" s="67"/>
      <c r="K656" s="67"/>
      <c r="L656" s="67"/>
    </row>
    <row r="657" spans="7:12">
      <c r="G657" s="121"/>
      <c r="H657" s="15"/>
      <c r="I657" s="122"/>
      <c r="J657" s="67"/>
      <c r="K657" s="67"/>
      <c r="L657" s="67"/>
    </row>
    <row r="658" spans="7:12">
      <c r="G658" s="121"/>
      <c r="H658" s="15"/>
      <c r="I658" s="122"/>
      <c r="J658" s="67"/>
      <c r="K658" s="67"/>
      <c r="L658" s="67"/>
    </row>
    <row r="659" spans="7:12">
      <c r="G659" s="121"/>
      <c r="H659" s="15"/>
      <c r="I659" s="122"/>
      <c r="J659" s="67"/>
      <c r="K659" s="67"/>
      <c r="L659" s="67"/>
    </row>
    <row r="660" spans="7:12">
      <c r="G660" s="121"/>
      <c r="H660" s="15"/>
      <c r="I660" s="122"/>
      <c r="J660" s="67"/>
      <c r="K660" s="67"/>
      <c r="L660" s="67"/>
    </row>
    <row r="661" spans="7:12">
      <c r="G661" s="121"/>
      <c r="H661" s="15"/>
      <c r="I661" s="122"/>
      <c r="J661" s="67"/>
      <c r="K661" s="67"/>
      <c r="L661" s="67"/>
    </row>
    <row r="662" spans="7:12">
      <c r="G662" s="121"/>
      <c r="H662" s="15"/>
      <c r="I662" s="122"/>
      <c r="J662" s="67"/>
      <c r="K662" s="67"/>
      <c r="L662" s="67"/>
    </row>
    <row r="663" spans="7:12">
      <c r="G663" s="121"/>
      <c r="H663" s="15"/>
      <c r="I663" s="122"/>
      <c r="J663" s="67"/>
      <c r="K663" s="67"/>
      <c r="L663" s="67"/>
    </row>
    <row r="664" spans="7:12">
      <c r="G664" s="121"/>
      <c r="H664" s="15"/>
      <c r="I664" s="122"/>
      <c r="J664" s="67"/>
      <c r="K664" s="67"/>
      <c r="L664" s="67"/>
    </row>
    <row r="665" spans="7:12">
      <c r="G665" s="121"/>
      <c r="H665" s="15"/>
      <c r="I665" s="122"/>
      <c r="J665" s="67"/>
      <c r="K665" s="67"/>
      <c r="L665" s="67"/>
    </row>
    <row r="666" spans="7:12">
      <c r="G666" s="121"/>
      <c r="H666" s="15"/>
      <c r="I666" s="122"/>
      <c r="J666" s="67"/>
      <c r="K666" s="67"/>
      <c r="L666" s="67"/>
    </row>
    <row r="667" spans="7:12">
      <c r="G667" s="121"/>
      <c r="H667" s="15"/>
      <c r="I667" s="122"/>
      <c r="J667" s="67"/>
      <c r="K667" s="67"/>
      <c r="L667" s="67"/>
    </row>
    <row r="668" spans="7:12">
      <c r="G668" s="121"/>
      <c r="H668" s="15"/>
      <c r="I668" s="122"/>
      <c r="J668" s="67"/>
      <c r="K668" s="67"/>
      <c r="L668" s="67"/>
    </row>
    <row r="669" spans="7:12">
      <c r="G669" s="121"/>
      <c r="H669" s="15"/>
      <c r="I669" s="122"/>
      <c r="J669" s="67"/>
      <c r="K669" s="67"/>
      <c r="L669" s="67"/>
    </row>
    <row r="670" spans="7:12">
      <c r="G670" s="121"/>
      <c r="H670" s="15"/>
      <c r="I670" s="122"/>
      <c r="J670" s="67"/>
      <c r="K670" s="67"/>
      <c r="L670" s="67"/>
    </row>
    <row r="671" spans="7:12">
      <c r="G671" s="121"/>
      <c r="H671" s="15"/>
      <c r="I671" s="122"/>
      <c r="J671" s="67"/>
      <c r="K671" s="67"/>
      <c r="L671" s="67"/>
    </row>
    <row r="672" spans="7:12">
      <c r="G672" s="121"/>
      <c r="H672" s="15"/>
      <c r="I672" s="122"/>
      <c r="J672" s="67"/>
      <c r="K672" s="67"/>
      <c r="L672" s="67"/>
    </row>
    <row r="673" spans="7:12">
      <c r="G673" s="121"/>
      <c r="H673" s="15"/>
      <c r="I673" s="122"/>
      <c r="J673" s="67"/>
      <c r="K673" s="67"/>
      <c r="L673" s="67"/>
    </row>
    <row r="674" spans="7:12">
      <c r="G674" s="121"/>
      <c r="H674" s="15"/>
      <c r="I674" s="122"/>
      <c r="J674" s="67"/>
      <c r="K674" s="67"/>
      <c r="L674" s="67"/>
    </row>
    <row r="675" spans="7:12">
      <c r="G675" s="121"/>
      <c r="H675" s="15"/>
      <c r="I675" s="122"/>
      <c r="J675" s="67"/>
      <c r="K675" s="67"/>
      <c r="L675" s="67"/>
    </row>
    <row r="676" spans="7:12">
      <c r="G676" s="121"/>
      <c r="H676" s="15"/>
      <c r="I676" s="122"/>
      <c r="J676" s="67"/>
      <c r="K676" s="67"/>
      <c r="L676" s="67"/>
    </row>
    <row r="677" spans="7:12">
      <c r="G677" s="121"/>
      <c r="H677" s="15"/>
      <c r="I677" s="122"/>
      <c r="J677" s="67"/>
      <c r="K677" s="67"/>
      <c r="L677" s="67"/>
    </row>
    <row r="678" spans="7:12">
      <c r="G678" s="121"/>
      <c r="H678" s="15"/>
      <c r="I678" s="122"/>
      <c r="J678" s="67"/>
      <c r="K678" s="67"/>
      <c r="L678" s="67"/>
    </row>
    <row r="679" spans="7:12">
      <c r="G679" s="121"/>
      <c r="H679" s="15"/>
      <c r="I679" s="122"/>
      <c r="J679" s="67"/>
      <c r="K679" s="67"/>
      <c r="L679" s="67"/>
    </row>
    <row r="680" spans="7:12">
      <c r="G680" s="121"/>
      <c r="H680" s="15"/>
      <c r="I680" s="122"/>
      <c r="J680" s="67"/>
      <c r="K680" s="67"/>
      <c r="L680" s="67"/>
    </row>
    <row r="681" spans="7:12">
      <c r="G681" s="121"/>
      <c r="H681" s="15"/>
      <c r="I681" s="122"/>
      <c r="J681" s="67"/>
      <c r="K681" s="67"/>
      <c r="L681" s="67"/>
    </row>
    <row r="682" spans="7:12">
      <c r="G682" s="121"/>
      <c r="H682" s="15"/>
      <c r="I682" s="122"/>
      <c r="J682" s="67"/>
      <c r="K682" s="67"/>
      <c r="L682" s="67"/>
    </row>
    <row r="683" spans="7:12">
      <c r="G683" s="121"/>
      <c r="H683" s="15"/>
      <c r="I683" s="122"/>
      <c r="J683" s="67"/>
      <c r="K683" s="67"/>
      <c r="L683" s="67"/>
    </row>
    <row r="684" spans="7:12">
      <c r="G684" s="121"/>
      <c r="H684" s="15"/>
      <c r="I684" s="122"/>
      <c r="J684" s="67"/>
      <c r="K684" s="67"/>
      <c r="L684" s="67"/>
    </row>
    <row r="685" spans="7:12">
      <c r="G685" s="121"/>
      <c r="H685" s="15"/>
      <c r="I685" s="122"/>
      <c r="J685" s="67"/>
      <c r="K685" s="67"/>
      <c r="L685" s="67"/>
    </row>
    <row r="686" spans="7:12">
      <c r="G686" s="121"/>
      <c r="H686" s="15"/>
      <c r="I686" s="122"/>
      <c r="J686" s="67"/>
      <c r="K686" s="67"/>
      <c r="L686" s="67"/>
    </row>
    <row r="687" spans="7:12">
      <c r="G687" s="121"/>
      <c r="H687" s="15"/>
      <c r="I687" s="122"/>
      <c r="J687" s="67"/>
      <c r="K687" s="67"/>
      <c r="L687" s="67"/>
    </row>
    <row r="688" spans="7:12">
      <c r="G688" s="121"/>
      <c r="H688" s="15"/>
      <c r="I688" s="122"/>
      <c r="J688" s="67"/>
      <c r="K688" s="67"/>
      <c r="L688" s="67"/>
    </row>
    <row r="689" spans="7:12">
      <c r="G689" s="121"/>
      <c r="H689" s="15"/>
      <c r="I689" s="122"/>
      <c r="J689" s="67"/>
      <c r="K689" s="67"/>
      <c r="L689" s="67"/>
    </row>
    <row r="690" spans="7:12">
      <c r="G690" s="121"/>
      <c r="H690" s="15"/>
      <c r="I690" s="122"/>
      <c r="J690" s="67"/>
      <c r="K690" s="67"/>
      <c r="L690" s="67"/>
    </row>
    <row r="691" spans="7:12">
      <c r="G691" s="121"/>
      <c r="H691" s="15"/>
      <c r="I691" s="122"/>
      <c r="J691" s="67"/>
      <c r="K691" s="67"/>
      <c r="L691" s="67"/>
    </row>
    <row r="692" spans="7:12">
      <c r="G692" s="121"/>
      <c r="H692" s="15"/>
      <c r="I692" s="122"/>
      <c r="J692" s="67"/>
      <c r="K692" s="67"/>
      <c r="L692" s="67"/>
    </row>
    <row r="693" spans="7:12">
      <c r="G693" s="121"/>
      <c r="H693" s="15"/>
      <c r="I693" s="122"/>
      <c r="J693" s="67"/>
      <c r="K693" s="67"/>
      <c r="L693" s="67"/>
    </row>
    <row r="694" spans="7:12">
      <c r="G694" s="121"/>
      <c r="H694" s="15"/>
      <c r="I694" s="122"/>
      <c r="J694" s="67"/>
      <c r="K694" s="67"/>
      <c r="L694" s="67"/>
    </row>
    <row r="695" spans="7:12">
      <c r="G695" s="121"/>
      <c r="H695" s="15"/>
      <c r="I695" s="122"/>
      <c r="J695" s="67"/>
      <c r="K695" s="67"/>
      <c r="L695" s="67"/>
    </row>
    <row r="696" spans="7:12">
      <c r="G696" s="121"/>
      <c r="H696" s="15"/>
      <c r="I696" s="122"/>
      <c r="J696" s="67"/>
      <c r="K696" s="67"/>
      <c r="L696" s="67"/>
    </row>
    <row r="697" spans="7:12">
      <c r="G697" s="121"/>
      <c r="H697" s="15"/>
      <c r="I697" s="122"/>
      <c r="J697" s="67"/>
      <c r="K697" s="67"/>
      <c r="L697" s="67"/>
    </row>
    <row r="698" spans="7:12">
      <c r="G698" s="121"/>
      <c r="H698" s="15"/>
      <c r="I698" s="122"/>
      <c r="J698" s="67"/>
      <c r="K698" s="67"/>
      <c r="L698" s="67"/>
    </row>
    <row r="699" spans="7:12">
      <c r="G699" s="121"/>
      <c r="H699" s="15"/>
      <c r="I699" s="122"/>
      <c r="J699" s="67"/>
      <c r="K699" s="67"/>
      <c r="L699" s="67"/>
    </row>
    <row r="700" spans="7:12">
      <c r="G700" s="121"/>
      <c r="H700" s="15"/>
      <c r="I700" s="122"/>
      <c r="J700" s="67"/>
      <c r="K700" s="67"/>
      <c r="L700" s="67"/>
    </row>
    <row r="701" spans="7:12">
      <c r="G701" s="121"/>
      <c r="H701" s="15"/>
      <c r="I701" s="122"/>
      <c r="J701" s="67"/>
      <c r="K701" s="67"/>
      <c r="L701" s="67"/>
    </row>
    <row r="702" spans="7:12">
      <c r="G702" s="121"/>
      <c r="H702" s="15"/>
      <c r="I702" s="122"/>
      <c r="J702" s="67"/>
      <c r="K702" s="67"/>
      <c r="L702" s="67"/>
    </row>
    <row r="703" spans="7:12">
      <c r="G703" s="121"/>
      <c r="H703" s="15"/>
      <c r="I703" s="122"/>
      <c r="J703" s="67"/>
      <c r="K703" s="67"/>
      <c r="L703" s="67"/>
    </row>
    <row r="704" spans="7:12">
      <c r="G704" s="121"/>
      <c r="H704" s="15"/>
      <c r="I704" s="122"/>
      <c r="J704" s="67"/>
      <c r="K704" s="67"/>
      <c r="L704" s="67"/>
    </row>
    <row r="705" spans="7:12">
      <c r="G705" s="121"/>
      <c r="H705" s="15"/>
      <c r="I705" s="122"/>
      <c r="J705" s="67"/>
      <c r="K705" s="67"/>
      <c r="L705" s="67"/>
    </row>
    <row r="706" spans="7:12">
      <c r="G706" s="121"/>
      <c r="H706" s="15"/>
      <c r="I706" s="122"/>
      <c r="J706" s="67"/>
      <c r="K706" s="67"/>
      <c r="L706" s="67"/>
    </row>
    <row r="707" spans="7:12">
      <c r="G707" s="121"/>
      <c r="H707" s="15"/>
      <c r="I707" s="122"/>
      <c r="J707" s="67"/>
      <c r="K707" s="67"/>
      <c r="L707" s="67"/>
    </row>
    <row r="708" spans="7:12">
      <c r="G708" s="121"/>
      <c r="H708" s="15"/>
      <c r="I708" s="122"/>
      <c r="J708" s="67"/>
      <c r="K708" s="67"/>
      <c r="L708" s="67"/>
    </row>
    <row r="709" spans="7:12">
      <c r="G709" s="121"/>
      <c r="H709" s="15"/>
      <c r="I709" s="122"/>
      <c r="J709" s="67"/>
      <c r="K709" s="67"/>
      <c r="L709" s="67"/>
    </row>
    <row r="710" spans="7:12">
      <c r="G710" s="121"/>
      <c r="H710" s="15"/>
      <c r="I710" s="122"/>
      <c r="J710" s="67"/>
      <c r="K710" s="67"/>
      <c r="L710" s="67"/>
    </row>
    <row r="711" spans="7:12">
      <c r="G711" s="121"/>
      <c r="H711" s="15"/>
      <c r="I711" s="122"/>
      <c r="J711" s="67"/>
      <c r="K711" s="67"/>
      <c r="L711" s="67"/>
    </row>
    <row r="712" spans="7:12">
      <c r="G712" s="121"/>
      <c r="H712" s="15"/>
      <c r="I712" s="122"/>
      <c r="J712" s="67"/>
      <c r="K712" s="67"/>
      <c r="L712" s="67"/>
    </row>
    <row r="713" spans="7:12">
      <c r="G713" s="121"/>
      <c r="H713" s="15"/>
      <c r="I713" s="122"/>
      <c r="J713" s="67"/>
      <c r="K713" s="67"/>
      <c r="L713" s="67"/>
    </row>
    <row r="714" spans="7:12">
      <c r="G714" s="121"/>
      <c r="H714" s="15"/>
      <c r="I714" s="122"/>
      <c r="J714" s="67"/>
      <c r="K714" s="67"/>
      <c r="L714" s="67"/>
    </row>
    <row r="715" spans="7:12">
      <c r="G715" s="121"/>
      <c r="H715" s="15"/>
      <c r="I715" s="122"/>
      <c r="J715" s="67"/>
      <c r="K715" s="67"/>
      <c r="L715" s="67"/>
    </row>
    <row r="716" spans="7:12">
      <c r="G716" s="121"/>
      <c r="H716" s="15"/>
      <c r="I716" s="122"/>
      <c r="J716" s="67"/>
      <c r="K716" s="67"/>
      <c r="L716" s="67"/>
    </row>
    <row r="717" spans="7:12">
      <c r="G717" s="121"/>
      <c r="H717" s="15"/>
      <c r="I717" s="122"/>
      <c r="J717" s="67"/>
      <c r="K717" s="67"/>
      <c r="L717" s="67"/>
    </row>
    <row r="718" spans="7:12">
      <c r="G718" s="121"/>
      <c r="H718" s="15"/>
      <c r="I718" s="122"/>
      <c r="J718" s="67"/>
      <c r="K718" s="67"/>
      <c r="L718" s="67"/>
    </row>
    <row r="719" spans="7:12">
      <c r="G719" s="121"/>
      <c r="H719" s="15"/>
      <c r="I719" s="122"/>
      <c r="J719" s="67"/>
      <c r="K719" s="67"/>
      <c r="L719" s="67"/>
    </row>
    <row r="720" spans="7:12">
      <c r="G720" s="121"/>
      <c r="H720" s="15"/>
      <c r="I720" s="122"/>
      <c r="J720" s="67"/>
      <c r="K720" s="67"/>
      <c r="L720" s="67"/>
    </row>
    <row r="721" spans="7:12">
      <c r="G721" s="121"/>
      <c r="H721" s="15"/>
      <c r="I721" s="122"/>
      <c r="J721" s="67"/>
      <c r="K721" s="67"/>
      <c r="L721" s="67"/>
    </row>
    <row r="722" spans="7:12">
      <c r="G722" s="121"/>
      <c r="H722" s="15"/>
      <c r="I722" s="122"/>
      <c r="J722" s="67"/>
      <c r="K722" s="67"/>
      <c r="L722" s="67"/>
    </row>
    <row r="723" spans="7:12">
      <c r="G723" s="121"/>
      <c r="H723" s="15"/>
      <c r="I723" s="122"/>
      <c r="J723" s="67"/>
      <c r="K723" s="67"/>
      <c r="L723" s="67"/>
    </row>
    <row r="724" spans="7:12">
      <c r="G724" s="121"/>
      <c r="H724" s="15"/>
      <c r="I724" s="122"/>
      <c r="J724" s="67"/>
      <c r="K724" s="67"/>
      <c r="L724" s="67"/>
    </row>
    <row r="725" spans="7:12">
      <c r="G725" s="121"/>
      <c r="H725" s="15"/>
      <c r="I725" s="122"/>
      <c r="J725" s="67"/>
      <c r="K725" s="67"/>
      <c r="L725" s="67"/>
    </row>
    <row r="726" spans="7:12">
      <c r="G726" s="121"/>
      <c r="H726" s="15"/>
      <c r="I726" s="122"/>
      <c r="J726" s="67"/>
      <c r="K726" s="67"/>
      <c r="L726" s="67"/>
    </row>
    <row r="727" spans="7:12">
      <c r="G727" s="121"/>
      <c r="H727" s="15"/>
      <c r="I727" s="122"/>
      <c r="J727" s="67"/>
      <c r="K727" s="67"/>
      <c r="L727" s="67"/>
    </row>
    <row r="728" spans="7:12">
      <c r="G728" s="121"/>
      <c r="H728" s="15"/>
      <c r="I728" s="122"/>
      <c r="J728" s="67"/>
      <c r="K728" s="67"/>
      <c r="L728" s="67"/>
    </row>
    <row r="729" spans="7:12">
      <c r="G729" s="121"/>
      <c r="H729" s="15"/>
      <c r="I729" s="122"/>
      <c r="J729" s="67"/>
      <c r="K729" s="67"/>
      <c r="L729" s="67"/>
    </row>
    <row r="730" spans="7:12">
      <c r="G730" s="121"/>
      <c r="H730" s="15"/>
      <c r="I730" s="122"/>
      <c r="J730" s="67"/>
      <c r="K730" s="67"/>
      <c r="L730" s="67"/>
    </row>
    <row r="731" spans="7:12">
      <c r="G731" s="121"/>
      <c r="H731" s="15"/>
      <c r="I731" s="122"/>
      <c r="J731" s="67"/>
      <c r="K731" s="67"/>
      <c r="L731" s="67"/>
    </row>
    <row r="732" spans="7:12">
      <c r="G732" s="121"/>
      <c r="H732" s="15"/>
      <c r="I732" s="122"/>
      <c r="J732" s="67"/>
      <c r="K732" s="67"/>
      <c r="L732" s="67"/>
    </row>
    <row r="733" spans="7:12">
      <c r="G733" s="121"/>
      <c r="H733" s="15"/>
      <c r="I733" s="122"/>
      <c r="J733" s="67"/>
      <c r="K733" s="67"/>
      <c r="L733" s="67"/>
    </row>
    <row r="734" spans="7:12">
      <c r="G734" s="121"/>
      <c r="H734" s="15"/>
      <c r="I734" s="122"/>
      <c r="J734" s="67"/>
      <c r="K734" s="67"/>
      <c r="L734" s="67"/>
    </row>
    <row r="735" spans="7:12">
      <c r="G735" s="121"/>
      <c r="H735" s="15"/>
      <c r="I735" s="122"/>
      <c r="J735" s="67"/>
      <c r="K735" s="67"/>
      <c r="L735" s="67"/>
    </row>
    <row r="736" spans="7:12">
      <c r="G736" s="121"/>
      <c r="H736" s="15"/>
      <c r="I736" s="122"/>
      <c r="J736" s="67"/>
      <c r="K736" s="67"/>
      <c r="L736" s="67"/>
    </row>
    <row r="737" spans="7:12">
      <c r="G737" s="121"/>
      <c r="H737" s="15"/>
      <c r="I737" s="122"/>
      <c r="J737" s="67"/>
      <c r="K737" s="67"/>
      <c r="L737" s="67"/>
    </row>
    <row r="738" spans="7:12">
      <c r="G738" s="121"/>
      <c r="H738" s="15"/>
      <c r="I738" s="122"/>
      <c r="J738" s="67"/>
      <c r="K738" s="67"/>
      <c r="L738" s="67"/>
    </row>
    <row r="739" spans="7:12">
      <c r="G739" s="121"/>
      <c r="H739" s="15"/>
      <c r="I739" s="122"/>
      <c r="J739" s="67"/>
      <c r="K739" s="67"/>
      <c r="L739" s="67"/>
    </row>
    <row r="740" spans="7:12">
      <c r="G740" s="121"/>
      <c r="H740" s="15"/>
      <c r="I740" s="122"/>
      <c r="J740" s="67"/>
      <c r="K740" s="67"/>
      <c r="L740" s="67"/>
    </row>
    <row r="741" spans="7:12">
      <c r="G741" s="121"/>
      <c r="H741" s="15"/>
      <c r="I741" s="122"/>
      <c r="J741" s="67"/>
      <c r="K741" s="67"/>
      <c r="L741" s="67"/>
    </row>
    <row r="742" spans="7:12">
      <c r="G742" s="121"/>
      <c r="H742" s="15"/>
      <c r="I742" s="122"/>
      <c r="J742" s="67"/>
      <c r="K742" s="67"/>
      <c r="L742" s="67"/>
    </row>
    <row r="743" spans="7:12">
      <c r="G743" s="121"/>
      <c r="H743" s="15"/>
      <c r="I743" s="122"/>
      <c r="J743" s="67"/>
      <c r="K743" s="67"/>
      <c r="L743" s="67"/>
    </row>
    <row r="744" spans="7:12">
      <c r="G744" s="121"/>
      <c r="H744" s="15"/>
      <c r="I744" s="122"/>
      <c r="J744" s="67"/>
      <c r="K744" s="67"/>
      <c r="L744" s="67"/>
    </row>
    <row r="745" spans="7:12">
      <c r="G745" s="121"/>
      <c r="H745" s="15"/>
      <c r="I745" s="122"/>
      <c r="J745" s="67"/>
      <c r="K745" s="67"/>
      <c r="L745" s="67"/>
    </row>
    <row r="746" spans="7:12">
      <c r="G746" s="121"/>
      <c r="H746" s="15"/>
      <c r="I746" s="122"/>
      <c r="J746" s="67"/>
      <c r="K746" s="67"/>
      <c r="L746" s="67"/>
    </row>
    <row r="747" spans="7:12">
      <c r="G747" s="121"/>
      <c r="H747" s="15"/>
      <c r="I747" s="122"/>
      <c r="J747" s="67"/>
      <c r="K747" s="67"/>
      <c r="L747" s="67"/>
    </row>
    <row r="748" spans="7:12">
      <c r="G748" s="121"/>
      <c r="H748" s="15"/>
      <c r="I748" s="122"/>
      <c r="J748" s="67"/>
      <c r="K748" s="67"/>
      <c r="L748" s="67"/>
    </row>
    <row r="749" spans="7:12">
      <c r="G749" s="121"/>
      <c r="H749" s="15"/>
      <c r="I749" s="122"/>
      <c r="J749" s="67"/>
      <c r="K749" s="67"/>
      <c r="L749" s="67"/>
    </row>
    <row r="750" spans="7:12">
      <c r="G750" s="121"/>
      <c r="H750" s="15"/>
      <c r="I750" s="122"/>
      <c r="J750" s="67"/>
      <c r="K750" s="67"/>
      <c r="L750" s="67"/>
    </row>
    <row r="751" spans="7:12">
      <c r="G751" s="121"/>
      <c r="H751" s="15"/>
      <c r="I751" s="122"/>
      <c r="J751" s="67"/>
      <c r="K751" s="67"/>
      <c r="L751" s="67"/>
    </row>
    <row r="752" spans="7:12">
      <c r="G752" s="121"/>
      <c r="H752" s="15"/>
      <c r="I752" s="122"/>
      <c r="J752" s="67"/>
      <c r="K752" s="67"/>
      <c r="L752" s="67"/>
    </row>
    <row r="753" spans="7:12">
      <c r="G753" s="121"/>
      <c r="H753" s="15"/>
      <c r="I753" s="122"/>
      <c r="J753" s="67"/>
      <c r="K753" s="67"/>
      <c r="L753" s="67"/>
    </row>
    <row r="754" spans="7:12">
      <c r="G754" s="121"/>
      <c r="H754" s="15"/>
      <c r="I754" s="122"/>
      <c r="J754" s="67"/>
      <c r="K754" s="67"/>
      <c r="L754" s="67"/>
    </row>
    <row r="755" spans="7:12">
      <c r="G755" s="121"/>
      <c r="H755" s="15"/>
      <c r="I755" s="122"/>
      <c r="J755" s="67"/>
      <c r="K755" s="67"/>
      <c r="L755" s="67"/>
    </row>
    <row r="756" spans="7:12">
      <c r="G756" s="121"/>
      <c r="H756" s="15"/>
      <c r="I756" s="122"/>
      <c r="J756" s="67"/>
      <c r="K756" s="67"/>
      <c r="L756" s="67"/>
    </row>
    <row r="757" spans="7:12">
      <c r="G757" s="121"/>
      <c r="H757" s="15"/>
      <c r="I757" s="122"/>
      <c r="J757" s="67"/>
      <c r="K757" s="67"/>
      <c r="L757" s="67"/>
    </row>
    <row r="758" spans="7:12">
      <c r="G758" s="121"/>
      <c r="H758" s="15"/>
      <c r="I758" s="122"/>
      <c r="J758" s="67"/>
      <c r="K758" s="67"/>
      <c r="L758" s="67"/>
    </row>
    <row r="759" spans="7:12">
      <c r="G759" s="121"/>
      <c r="H759" s="15"/>
      <c r="I759" s="122"/>
      <c r="J759" s="67"/>
      <c r="K759" s="67"/>
      <c r="L759" s="67"/>
    </row>
    <row r="760" spans="7:12">
      <c r="G760" s="121"/>
      <c r="H760" s="15"/>
      <c r="I760" s="122"/>
      <c r="J760" s="67"/>
      <c r="K760" s="67"/>
      <c r="L760" s="67"/>
    </row>
    <row r="761" spans="7:12">
      <c r="G761" s="121"/>
      <c r="H761" s="15"/>
      <c r="I761" s="122"/>
      <c r="J761" s="67"/>
      <c r="K761" s="67"/>
      <c r="L761" s="67"/>
    </row>
    <row r="762" spans="7:12">
      <c r="G762" s="121"/>
      <c r="H762" s="15"/>
      <c r="I762" s="122"/>
      <c r="J762" s="67"/>
      <c r="K762" s="67"/>
      <c r="L762" s="67"/>
    </row>
    <row r="763" spans="7:12">
      <c r="G763" s="121"/>
      <c r="H763" s="15"/>
      <c r="I763" s="122"/>
      <c r="J763" s="67"/>
      <c r="K763" s="67"/>
      <c r="L763" s="67"/>
    </row>
    <row r="764" spans="7:12">
      <c r="G764" s="121"/>
      <c r="H764" s="15"/>
      <c r="I764" s="122"/>
      <c r="J764" s="67"/>
      <c r="K764" s="67"/>
      <c r="L764" s="67"/>
    </row>
    <row r="765" spans="7:12">
      <c r="G765" s="121"/>
      <c r="H765" s="15"/>
      <c r="I765" s="122"/>
      <c r="J765" s="67"/>
      <c r="K765" s="67"/>
      <c r="L765" s="67"/>
    </row>
    <row r="766" spans="7:12">
      <c r="G766" s="121"/>
      <c r="H766" s="15"/>
      <c r="I766" s="122"/>
      <c r="J766" s="67"/>
      <c r="K766" s="67"/>
      <c r="L766" s="67"/>
    </row>
    <row r="767" spans="7:12">
      <c r="G767" s="121"/>
      <c r="H767" s="15"/>
      <c r="I767" s="122"/>
      <c r="J767" s="67"/>
      <c r="K767" s="67"/>
      <c r="L767" s="67"/>
    </row>
    <row r="768" spans="7:12">
      <c r="G768" s="121"/>
      <c r="H768" s="15"/>
      <c r="I768" s="122"/>
      <c r="J768" s="67"/>
      <c r="K768" s="67"/>
      <c r="L768" s="67"/>
    </row>
    <row r="769" spans="7:12">
      <c r="G769" s="121"/>
      <c r="H769" s="15"/>
      <c r="I769" s="122"/>
      <c r="J769" s="67"/>
      <c r="K769" s="67"/>
      <c r="L769" s="67"/>
    </row>
    <row r="770" spans="7:12">
      <c r="G770" s="121"/>
      <c r="H770" s="15"/>
      <c r="I770" s="122"/>
      <c r="J770" s="67"/>
      <c r="K770" s="67"/>
      <c r="L770" s="67"/>
    </row>
    <row r="771" spans="7:12">
      <c r="G771" s="121"/>
      <c r="H771" s="15"/>
      <c r="I771" s="122"/>
      <c r="J771" s="67"/>
      <c r="K771" s="67"/>
      <c r="L771" s="67"/>
    </row>
    <row r="772" spans="7:12">
      <c r="G772" s="121"/>
      <c r="H772" s="15"/>
      <c r="I772" s="122"/>
      <c r="J772" s="67"/>
      <c r="K772" s="67"/>
      <c r="L772" s="67"/>
    </row>
    <row r="773" spans="7:12">
      <c r="G773" s="121"/>
      <c r="H773" s="15"/>
      <c r="I773" s="122"/>
      <c r="J773" s="67"/>
      <c r="K773" s="67"/>
      <c r="L773" s="67"/>
    </row>
    <row r="774" spans="7:12">
      <c r="G774" s="121"/>
      <c r="H774" s="15"/>
      <c r="I774" s="122"/>
      <c r="J774" s="67"/>
      <c r="K774" s="67"/>
      <c r="L774" s="67"/>
    </row>
    <row r="775" spans="7:12">
      <c r="G775" s="121"/>
      <c r="H775" s="15"/>
      <c r="I775" s="122"/>
      <c r="J775" s="67"/>
      <c r="K775" s="67"/>
      <c r="L775" s="67"/>
    </row>
    <row r="776" spans="7:12">
      <c r="G776" s="121"/>
      <c r="H776" s="15"/>
      <c r="I776" s="122"/>
      <c r="J776" s="67"/>
      <c r="K776" s="67"/>
      <c r="L776" s="67"/>
    </row>
    <row r="777" spans="7:12">
      <c r="G777" s="121"/>
      <c r="H777" s="15"/>
      <c r="I777" s="122"/>
      <c r="J777" s="67"/>
      <c r="K777" s="67"/>
      <c r="L777" s="67"/>
    </row>
    <row r="778" spans="7:12">
      <c r="G778" s="121"/>
      <c r="H778" s="15"/>
      <c r="I778" s="122"/>
      <c r="J778" s="67"/>
      <c r="K778" s="67"/>
      <c r="L778" s="67"/>
    </row>
    <row r="779" spans="7:12">
      <c r="G779" s="121"/>
      <c r="H779" s="15"/>
      <c r="I779" s="122"/>
      <c r="J779" s="67"/>
      <c r="K779" s="67"/>
      <c r="L779" s="67"/>
    </row>
    <row r="780" spans="7:12">
      <c r="G780" s="121"/>
      <c r="H780" s="15"/>
      <c r="I780" s="122"/>
      <c r="J780" s="67"/>
      <c r="K780" s="67"/>
      <c r="L780" s="67"/>
    </row>
    <row r="781" spans="7:12">
      <c r="G781" s="121"/>
      <c r="H781" s="15"/>
      <c r="I781" s="122"/>
      <c r="J781" s="67"/>
      <c r="K781" s="67"/>
      <c r="L781" s="67"/>
    </row>
    <row r="782" spans="7:12">
      <c r="G782" s="121"/>
      <c r="H782" s="15"/>
      <c r="I782" s="122"/>
      <c r="J782" s="67"/>
      <c r="K782" s="67"/>
      <c r="L782" s="67"/>
    </row>
    <row r="783" spans="7:12">
      <c r="G783" s="121"/>
      <c r="H783" s="15"/>
      <c r="I783" s="122"/>
      <c r="J783" s="67"/>
      <c r="K783" s="67"/>
      <c r="L783" s="67"/>
    </row>
    <row r="784" spans="7:12">
      <c r="G784" s="121"/>
      <c r="H784" s="15"/>
      <c r="I784" s="122"/>
      <c r="J784" s="67"/>
      <c r="K784" s="67"/>
      <c r="L784" s="67"/>
    </row>
    <row r="785" spans="7:12">
      <c r="G785" s="121"/>
      <c r="H785" s="15"/>
      <c r="I785" s="122"/>
      <c r="J785" s="67"/>
      <c r="K785" s="67"/>
      <c r="L785" s="67"/>
    </row>
    <row r="786" spans="7:12">
      <c r="G786" s="121"/>
      <c r="H786" s="15"/>
      <c r="I786" s="122"/>
      <c r="J786" s="67"/>
      <c r="K786" s="67"/>
      <c r="L786" s="67"/>
    </row>
    <row r="787" spans="7:12">
      <c r="G787" s="121"/>
      <c r="H787" s="15"/>
      <c r="I787" s="122"/>
      <c r="J787" s="67"/>
      <c r="K787" s="67"/>
      <c r="L787" s="67"/>
    </row>
    <row r="788" spans="7:12">
      <c r="G788" s="121"/>
      <c r="H788" s="15"/>
      <c r="I788" s="122"/>
      <c r="J788" s="67"/>
      <c r="K788" s="67"/>
      <c r="L788" s="67"/>
    </row>
    <row r="789" spans="7:12">
      <c r="G789" s="121"/>
      <c r="H789" s="15"/>
      <c r="I789" s="122"/>
      <c r="J789" s="67"/>
      <c r="K789" s="67"/>
      <c r="L789" s="67"/>
    </row>
    <row r="790" spans="7:12">
      <c r="G790" s="121"/>
      <c r="H790" s="15"/>
      <c r="I790" s="122"/>
      <c r="J790" s="67"/>
      <c r="K790" s="67"/>
      <c r="L790" s="67"/>
    </row>
    <row r="791" spans="7:12">
      <c r="G791" s="121"/>
      <c r="H791" s="15"/>
      <c r="I791" s="122"/>
      <c r="J791" s="67"/>
      <c r="K791" s="67"/>
      <c r="L791" s="67"/>
    </row>
    <row r="792" spans="7:12">
      <c r="G792" s="121"/>
      <c r="H792" s="15"/>
      <c r="I792" s="122"/>
      <c r="J792" s="67"/>
      <c r="K792" s="67"/>
      <c r="L792" s="67"/>
    </row>
    <row r="793" spans="7:12">
      <c r="G793" s="121"/>
      <c r="H793" s="15"/>
      <c r="I793" s="122"/>
      <c r="J793" s="67"/>
      <c r="K793" s="67"/>
      <c r="L793" s="67"/>
    </row>
    <row r="794" spans="7:12">
      <c r="G794" s="121"/>
      <c r="H794" s="15"/>
      <c r="I794" s="122"/>
      <c r="J794" s="67"/>
      <c r="K794" s="67"/>
      <c r="L794" s="67"/>
    </row>
    <row r="795" spans="7:12">
      <c r="G795" s="121"/>
      <c r="H795" s="15"/>
      <c r="I795" s="122"/>
      <c r="J795" s="67"/>
      <c r="K795" s="67"/>
      <c r="L795" s="67"/>
    </row>
    <row r="796" spans="7:12">
      <c r="G796" s="121"/>
      <c r="H796" s="15"/>
      <c r="I796" s="122"/>
      <c r="J796" s="67"/>
      <c r="K796" s="67"/>
      <c r="L796" s="67"/>
    </row>
    <row r="797" spans="7:12">
      <c r="G797" s="121"/>
      <c r="H797" s="15"/>
      <c r="I797" s="122"/>
      <c r="J797" s="67"/>
      <c r="K797" s="67"/>
      <c r="L797" s="67"/>
    </row>
    <row r="798" spans="7:12">
      <c r="G798" s="121"/>
      <c r="H798" s="15"/>
      <c r="I798" s="122"/>
      <c r="J798" s="67"/>
      <c r="K798" s="67"/>
      <c r="L798" s="67"/>
    </row>
    <row r="799" spans="7:12">
      <c r="G799" s="121"/>
      <c r="H799" s="15"/>
      <c r="I799" s="122"/>
      <c r="J799" s="67"/>
      <c r="K799" s="67"/>
      <c r="L799" s="67"/>
    </row>
    <row r="800" spans="7:12">
      <c r="G800" s="121"/>
      <c r="H800" s="15"/>
      <c r="I800" s="122"/>
      <c r="J800" s="67"/>
      <c r="K800" s="67"/>
      <c r="L800" s="67"/>
    </row>
    <row r="801" spans="7:12">
      <c r="G801" s="121"/>
      <c r="H801" s="15"/>
      <c r="I801" s="122"/>
      <c r="J801" s="67"/>
      <c r="K801" s="67"/>
      <c r="L801" s="67"/>
    </row>
    <row r="802" spans="7:12">
      <c r="G802" s="121"/>
      <c r="H802" s="15"/>
      <c r="I802" s="122"/>
      <c r="J802" s="67"/>
      <c r="K802" s="67"/>
      <c r="L802" s="67"/>
    </row>
    <row r="803" spans="7:12">
      <c r="G803" s="121"/>
      <c r="H803" s="15"/>
      <c r="I803" s="122"/>
      <c r="J803" s="67"/>
      <c r="K803" s="67"/>
      <c r="L803" s="67"/>
    </row>
    <row r="804" spans="7:12">
      <c r="G804" s="121"/>
      <c r="H804" s="15"/>
      <c r="I804" s="122"/>
      <c r="J804" s="67"/>
      <c r="K804" s="67"/>
      <c r="L804" s="67"/>
    </row>
    <row r="805" spans="7:12">
      <c r="G805" s="121"/>
      <c r="H805" s="15"/>
      <c r="I805" s="122"/>
      <c r="J805" s="67"/>
      <c r="K805" s="67"/>
      <c r="L805" s="67"/>
    </row>
    <row r="806" spans="7:12">
      <c r="G806" s="121"/>
      <c r="H806" s="15"/>
      <c r="I806" s="122"/>
      <c r="J806" s="67"/>
      <c r="K806" s="67"/>
      <c r="L806" s="67"/>
    </row>
  </sheetData>
  <phoneticPr fontId="4" type="noConversion"/>
  <conditionalFormatting sqref="D1">
    <cfRule type="cellIs" dxfId="47" priority="2" operator="equal">
      <formula>0</formula>
    </cfRule>
  </conditionalFormatting>
  <conditionalFormatting sqref="F1">
    <cfRule type="cellIs" dxfId="46" priority="1" operator="equal">
      <formula>0</formula>
    </cfRule>
  </conditionalFormatting>
  <conditionalFormatting sqref="G1 L1">
    <cfRule type="cellIs" dxfId="45" priority="15" operator="equal">
      <formula>0</formula>
    </cfRule>
  </conditionalFormatting>
  <conditionalFormatting sqref="H1">
    <cfRule type="cellIs" dxfId="44" priority="14" operator="equal">
      <formula>0</formula>
    </cfRule>
  </conditionalFormatting>
  <conditionalFormatting sqref="I1:L1">
    <cfRule type="cellIs" dxfId="43" priority="13" operator="equal">
      <formula>0</formula>
    </cfRule>
  </conditionalFormatting>
  <conditionalFormatting sqref="J1">
    <cfRule type="cellIs" dxfId="42" priority="5" operator="equal">
      <formula>0</formula>
    </cfRule>
  </conditionalFormatting>
  <conditionalFormatting sqref="K1">
    <cfRule type="cellIs" dxfId="41" priority="3" operator="equal">
      <formula>0</formula>
    </cfRule>
  </conditionalFormatting>
  <pageMargins left="0.7" right="0.7" top="0.75" bottom="0.75" header="0.3" footer="0.3"/>
  <pageSetup paperSize="9" orientation="portrait" horizontalDpi="0" verticalDpi="0"/>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H924"/>
  <sheetViews>
    <sheetView topLeftCell="D1" zoomScaleNormal="100" workbookViewId="0">
      <pane ySplit="1" topLeftCell="A13" activePane="bottomLeft" state="frozen"/>
      <selection pane="bottomLeft" activeCell="G32" sqref="G32"/>
    </sheetView>
  </sheetViews>
  <sheetFormatPr baseColWidth="10" defaultColWidth="10.875" defaultRowHeight="15.75"/>
  <cols>
    <col min="1" max="1" width="12.5" style="9" bestFit="1" customWidth="1"/>
    <col min="2" max="2" width="9.5" style="9" bestFit="1" customWidth="1"/>
    <col min="3" max="3" width="19.375" style="9" bestFit="1" customWidth="1"/>
    <col min="4" max="4" width="27.125" style="9" bestFit="1" customWidth="1"/>
    <col min="5" max="5" width="30.625" style="11" bestFit="1" customWidth="1"/>
    <col min="6" max="6" width="24.625" style="11" bestFit="1" customWidth="1"/>
    <col min="7" max="7" width="51.875" style="130" bestFit="1" customWidth="1"/>
    <col min="8" max="8" width="165" style="14" bestFit="1" customWidth="1"/>
    <col min="9" max="16384" width="10.875" style="11"/>
  </cols>
  <sheetData>
    <row r="1" spans="1:8" s="6" customFormat="1">
      <c r="A1" s="87" t="s">
        <v>76</v>
      </c>
      <c r="B1" s="87" t="s">
        <v>77</v>
      </c>
      <c r="C1" s="87" t="s">
        <v>0</v>
      </c>
      <c r="D1" s="8" t="s">
        <v>100</v>
      </c>
      <c r="E1" s="87" t="s">
        <v>101</v>
      </c>
      <c r="F1" s="8" t="s">
        <v>102</v>
      </c>
      <c r="G1" s="123" t="s">
        <v>167</v>
      </c>
      <c r="H1" s="93" t="s">
        <v>74</v>
      </c>
    </row>
    <row r="2" spans="1:8">
      <c r="A2" s="256" t="s">
        <v>197</v>
      </c>
      <c r="B2" s="249">
        <v>2018</v>
      </c>
      <c r="C2" s="249" t="s">
        <v>46</v>
      </c>
      <c r="D2" s="249" t="s">
        <v>351</v>
      </c>
      <c r="E2" s="249" t="s">
        <v>352</v>
      </c>
      <c r="F2" s="257" t="s">
        <v>372</v>
      </c>
      <c r="G2" s="150">
        <v>99.56</v>
      </c>
      <c r="H2" s="25" t="s">
        <v>168</v>
      </c>
    </row>
    <row r="3" spans="1:8">
      <c r="A3" s="256" t="s">
        <v>197</v>
      </c>
      <c r="B3" s="253">
        <v>2018</v>
      </c>
      <c r="C3" s="253" t="s">
        <v>46</v>
      </c>
      <c r="D3" s="241" t="s">
        <v>360</v>
      </c>
      <c r="E3" s="241" t="s">
        <v>373</v>
      </c>
      <c r="F3" s="258" t="s">
        <v>374</v>
      </c>
      <c r="G3" s="130">
        <v>0.09</v>
      </c>
      <c r="H3" s="14" t="s">
        <v>406</v>
      </c>
    </row>
    <row r="4" spans="1:8">
      <c r="A4" s="256" t="s">
        <v>197</v>
      </c>
      <c r="B4" s="253">
        <v>2018</v>
      </c>
      <c r="C4" s="253" t="s">
        <v>46</v>
      </c>
      <c r="D4" s="253" t="s">
        <v>375</v>
      </c>
      <c r="E4" s="241" t="s">
        <v>376</v>
      </c>
      <c r="F4" s="258" t="s">
        <v>377</v>
      </c>
      <c r="G4" s="130">
        <v>0.3</v>
      </c>
    </row>
    <row r="5" spans="1:8">
      <c r="A5" s="256" t="s">
        <v>197</v>
      </c>
      <c r="B5" s="253">
        <v>2018</v>
      </c>
      <c r="C5" s="253" t="s">
        <v>46</v>
      </c>
      <c r="D5" s="253" t="s">
        <v>378</v>
      </c>
      <c r="E5" s="254" t="s">
        <v>379</v>
      </c>
      <c r="F5" s="254" t="s">
        <v>380</v>
      </c>
      <c r="G5" s="130">
        <v>0.03</v>
      </c>
    </row>
    <row r="6" spans="1:8">
      <c r="A6" s="256" t="s">
        <v>197</v>
      </c>
      <c r="B6" s="253">
        <v>2018</v>
      </c>
      <c r="C6" s="253" t="s">
        <v>46</v>
      </c>
      <c r="D6" s="253" t="s">
        <v>382</v>
      </c>
      <c r="E6" s="241" t="s">
        <v>383</v>
      </c>
      <c r="F6" s="258" t="s">
        <v>384</v>
      </c>
      <c r="G6" s="130">
        <v>0.01</v>
      </c>
    </row>
    <row r="7" spans="1:8">
      <c r="A7" s="256" t="s">
        <v>197</v>
      </c>
      <c r="B7" s="253">
        <v>2018</v>
      </c>
      <c r="C7" s="253" t="s">
        <v>46</v>
      </c>
      <c r="D7" s="253" t="s">
        <v>365</v>
      </c>
      <c r="E7" s="253" t="s">
        <v>365</v>
      </c>
      <c r="F7" s="258" t="s">
        <v>62</v>
      </c>
      <c r="G7" s="130">
        <v>0.01</v>
      </c>
    </row>
    <row r="8" spans="1:8">
      <c r="A8" s="256" t="s">
        <v>197</v>
      </c>
      <c r="B8" s="253">
        <v>2019</v>
      </c>
      <c r="C8" s="253" t="s">
        <v>46</v>
      </c>
      <c r="D8" s="253" t="s">
        <v>351</v>
      </c>
      <c r="E8" s="253" t="s">
        <v>352</v>
      </c>
      <c r="F8" s="258" t="s">
        <v>372</v>
      </c>
      <c r="G8" s="130">
        <v>99.55</v>
      </c>
    </row>
    <row r="9" spans="1:8">
      <c r="A9" s="256" t="s">
        <v>197</v>
      </c>
      <c r="B9" s="253">
        <v>2019</v>
      </c>
      <c r="C9" s="253" t="s">
        <v>46</v>
      </c>
      <c r="D9" s="241" t="s">
        <v>360</v>
      </c>
      <c r="E9" s="241" t="s">
        <v>373</v>
      </c>
      <c r="F9" s="258" t="s">
        <v>374</v>
      </c>
      <c r="G9" s="130">
        <v>0.1</v>
      </c>
    </row>
    <row r="10" spans="1:8">
      <c r="A10" s="256" t="s">
        <v>197</v>
      </c>
      <c r="B10" s="253">
        <v>2019</v>
      </c>
      <c r="C10" s="253" t="s">
        <v>46</v>
      </c>
      <c r="D10" s="253" t="s">
        <v>375</v>
      </c>
      <c r="E10" s="241" t="s">
        <v>376</v>
      </c>
      <c r="F10" s="258" t="s">
        <v>377</v>
      </c>
      <c r="G10" s="130">
        <v>0.23</v>
      </c>
    </row>
    <row r="11" spans="1:8">
      <c r="A11" s="256" t="s">
        <v>197</v>
      </c>
      <c r="B11" s="253">
        <v>2019</v>
      </c>
      <c r="C11" s="253" t="s">
        <v>46</v>
      </c>
      <c r="D11" s="253" t="s">
        <v>378</v>
      </c>
      <c r="E11" s="254" t="s">
        <v>379</v>
      </c>
      <c r="F11" s="258" t="s">
        <v>380</v>
      </c>
      <c r="G11" s="130">
        <v>0.06</v>
      </c>
    </row>
    <row r="12" spans="1:8">
      <c r="A12" s="256" t="s">
        <v>197</v>
      </c>
      <c r="B12" s="253">
        <v>2019</v>
      </c>
      <c r="C12" s="253" t="s">
        <v>46</v>
      </c>
      <c r="D12" s="253" t="s">
        <v>382</v>
      </c>
      <c r="E12" s="241" t="s">
        <v>383</v>
      </c>
      <c r="F12" s="258" t="s">
        <v>383</v>
      </c>
      <c r="G12" s="130">
        <v>0.06</v>
      </c>
    </row>
    <row r="13" spans="1:8">
      <c r="A13" s="256" t="s">
        <v>197</v>
      </c>
      <c r="B13" s="253">
        <v>2019</v>
      </c>
      <c r="C13" s="253" t="s">
        <v>46</v>
      </c>
      <c r="D13" s="253" t="s">
        <v>365</v>
      </c>
      <c r="E13" s="253" t="s">
        <v>365</v>
      </c>
      <c r="F13" s="258" t="s">
        <v>62</v>
      </c>
      <c r="G13" s="130">
        <v>0.01</v>
      </c>
    </row>
    <row r="14" spans="1:8">
      <c r="A14" s="256" t="s">
        <v>197</v>
      </c>
      <c r="B14" s="253">
        <v>2020</v>
      </c>
      <c r="C14" s="253" t="s">
        <v>46</v>
      </c>
      <c r="D14" s="253" t="s">
        <v>351</v>
      </c>
      <c r="E14" s="253" t="s">
        <v>352</v>
      </c>
      <c r="F14" s="258" t="s">
        <v>372</v>
      </c>
      <c r="G14" s="130">
        <v>99.57</v>
      </c>
    </row>
    <row r="15" spans="1:8">
      <c r="A15" s="256" t="s">
        <v>197</v>
      </c>
      <c r="B15" s="253">
        <v>2020</v>
      </c>
      <c r="C15" s="253" t="s">
        <v>46</v>
      </c>
      <c r="D15" s="241" t="s">
        <v>360</v>
      </c>
      <c r="E15" s="241" t="s">
        <v>373</v>
      </c>
      <c r="F15" s="258" t="s">
        <v>374</v>
      </c>
      <c r="G15" s="130">
        <v>0.17</v>
      </c>
    </row>
    <row r="16" spans="1:8">
      <c r="A16" s="256" t="s">
        <v>197</v>
      </c>
      <c r="B16" s="253">
        <v>2020</v>
      </c>
      <c r="C16" s="253" t="s">
        <v>46</v>
      </c>
      <c r="D16" s="253" t="s">
        <v>375</v>
      </c>
      <c r="E16" s="241" t="s">
        <v>376</v>
      </c>
      <c r="F16" s="258" t="s">
        <v>377</v>
      </c>
      <c r="G16" s="130">
        <v>0.12</v>
      </c>
    </row>
    <row r="17" spans="1:7">
      <c r="A17" s="256" t="s">
        <v>197</v>
      </c>
      <c r="B17" s="253">
        <v>2020</v>
      </c>
      <c r="C17" s="253" t="s">
        <v>46</v>
      </c>
      <c r="D17" s="253" t="s">
        <v>378</v>
      </c>
      <c r="E17" s="254" t="s">
        <v>379</v>
      </c>
      <c r="F17" s="258" t="s">
        <v>380</v>
      </c>
      <c r="G17" s="130">
        <v>0.06</v>
      </c>
    </row>
    <row r="18" spans="1:7">
      <c r="A18" s="256" t="s">
        <v>197</v>
      </c>
      <c r="B18" s="253">
        <v>2020</v>
      </c>
      <c r="C18" s="253" t="s">
        <v>46</v>
      </c>
      <c r="D18" s="253" t="s">
        <v>382</v>
      </c>
      <c r="E18" s="241" t="s">
        <v>383</v>
      </c>
      <c r="F18" s="258" t="s">
        <v>383</v>
      </c>
      <c r="G18" s="130">
        <v>0.06</v>
      </c>
    </row>
    <row r="19" spans="1:7">
      <c r="A19" s="256" t="s">
        <v>197</v>
      </c>
      <c r="B19" s="253">
        <v>2020</v>
      </c>
      <c r="C19" s="253" t="s">
        <v>46</v>
      </c>
      <c r="D19" s="253" t="s">
        <v>365</v>
      </c>
      <c r="E19" s="253" t="s">
        <v>365</v>
      </c>
      <c r="F19" s="258" t="s">
        <v>62</v>
      </c>
      <c r="G19" s="130">
        <v>0.02</v>
      </c>
    </row>
    <row r="20" spans="1:7">
      <c r="A20" s="256" t="s">
        <v>197</v>
      </c>
      <c r="B20" s="253">
        <v>2021</v>
      </c>
      <c r="C20" s="253" t="s">
        <v>46</v>
      </c>
      <c r="D20" s="253" t="s">
        <v>351</v>
      </c>
      <c r="E20" s="253" t="s">
        <v>352</v>
      </c>
      <c r="F20" s="258" t="s">
        <v>372</v>
      </c>
      <c r="G20" s="150">
        <v>99.51</v>
      </c>
    </row>
    <row r="21" spans="1:7">
      <c r="A21" s="256" t="s">
        <v>197</v>
      </c>
      <c r="B21" s="253">
        <v>2021</v>
      </c>
      <c r="C21" s="253" t="s">
        <v>46</v>
      </c>
      <c r="D21" s="241" t="s">
        <v>360</v>
      </c>
      <c r="E21" s="241" t="s">
        <v>373</v>
      </c>
      <c r="F21" s="258" t="s">
        <v>374</v>
      </c>
      <c r="G21" s="130">
        <v>0.26</v>
      </c>
    </row>
    <row r="22" spans="1:7">
      <c r="A22" s="256" t="s">
        <v>197</v>
      </c>
      <c r="B22" s="253">
        <v>2021</v>
      </c>
      <c r="C22" s="253" t="s">
        <v>46</v>
      </c>
      <c r="D22" s="253" t="s">
        <v>375</v>
      </c>
      <c r="E22" s="241" t="s">
        <v>376</v>
      </c>
      <c r="F22" s="258" t="s">
        <v>377</v>
      </c>
      <c r="G22" s="130">
        <v>7.0000000000000007E-2</v>
      </c>
    </row>
    <row r="23" spans="1:7" ht="26.1" customHeight="1">
      <c r="A23" s="256" t="s">
        <v>197</v>
      </c>
      <c r="B23" s="253">
        <v>2021</v>
      </c>
      <c r="C23" s="253" t="s">
        <v>46</v>
      </c>
      <c r="D23" s="253" t="s">
        <v>378</v>
      </c>
      <c r="E23" s="254" t="s">
        <v>379</v>
      </c>
      <c r="F23" s="258" t="s">
        <v>380</v>
      </c>
      <c r="G23" s="130">
        <v>0.05</v>
      </c>
    </row>
    <row r="24" spans="1:7">
      <c r="A24" s="256" t="s">
        <v>197</v>
      </c>
      <c r="B24" s="253">
        <v>2021</v>
      </c>
      <c r="C24" s="253" t="s">
        <v>46</v>
      </c>
      <c r="D24" s="253" t="s">
        <v>382</v>
      </c>
      <c r="E24" s="241" t="s">
        <v>383</v>
      </c>
      <c r="F24" s="258" t="s">
        <v>383</v>
      </c>
      <c r="G24" s="130">
        <v>0.05</v>
      </c>
    </row>
    <row r="25" spans="1:7">
      <c r="A25" s="256" t="s">
        <v>197</v>
      </c>
      <c r="B25" s="253">
        <v>2021</v>
      </c>
      <c r="C25" s="253" t="s">
        <v>46</v>
      </c>
      <c r="D25" s="253" t="s">
        <v>365</v>
      </c>
      <c r="E25" s="253" t="s">
        <v>365</v>
      </c>
      <c r="F25" s="258" t="s">
        <v>62</v>
      </c>
      <c r="G25" s="130">
        <v>0.06</v>
      </c>
    </row>
    <row r="26" spans="1:7">
      <c r="A26" s="256" t="s">
        <v>197</v>
      </c>
      <c r="B26" s="253">
        <v>2022</v>
      </c>
      <c r="C26" s="253" t="s">
        <v>46</v>
      </c>
      <c r="D26" s="253" t="s">
        <v>351</v>
      </c>
      <c r="E26" s="253" t="s">
        <v>352</v>
      </c>
      <c r="F26" s="258" t="s">
        <v>372</v>
      </c>
      <c r="G26" s="130">
        <v>99.13</v>
      </c>
    </row>
    <row r="27" spans="1:7">
      <c r="A27" s="256" t="s">
        <v>197</v>
      </c>
      <c r="B27" s="253">
        <v>2022</v>
      </c>
      <c r="C27" s="253" t="s">
        <v>46</v>
      </c>
      <c r="D27" s="241" t="s">
        <v>360</v>
      </c>
      <c r="E27" s="241" t="s">
        <v>373</v>
      </c>
      <c r="F27" s="258" t="s">
        <v>374</v>
      </c>
      <c r="G27" s="130">
        <v>0.42</v>
      </c>
    </row>
    <row r="28" spans="1:7">
      <c r="A28" s="256" t="s">
        <v>197</v>
      </c>
      <c r="B28" s="253">
        <v>2022</v>
      </c>
      <c r="C28" s="253" t="s">
        <v>46</v>
      </c>
      <c r="D28" s="253" t="s">
        <v>375</v>
      </c>
      <c r="E28" s="241" t="s">
        <v>376</v>
      </c>
      <c r="F28" s="258" t="s">
        <v>377</v>
      </c>
      <c r="G28" s="130">
        <v>0.13</v>
      </c>
    </row>
    <row r="29" spans="1:7">
      <c r="A29" s="256" t="s">
        <v>197</v>
      </c>
      <c r="B29" s="253">
        <v>2022</v>
      </c>
      <c r="C29" s="253" t="s">
        <v>46</v>
      </c>
      <c r="D29" s="253" t="s">
        <v>378</v>
      </c>
      <c r="E29" s="254" t="s">
        <v>379</v>
      </c>
      <c r="F29" s="258" t="s">
        <v>380</v>
      </c>
      <c r="G29" s="130">
        <v>0.11</v>
      </c>
    </row>
    <row r="30" spans="1:7">
      <c r="A30" s="256" t="s">
        <v>197</v>
      </c>
      <c r="B30" s="253">
        <v>2022</v>
      </c>
      <c r="C30" s="253" t="s">
        <v>46</v>
      </c>
      <c r="D30" s="253" t="s">
        <v>382</v>
      </c>
      <c r="E30" s="241" t="s">
        <v>383</v>
      </c>
      <c r="F30" s="258" t="s">
        <v>383</v>
      </c>
      <c r="G30" s="130">
        <v>0.1</v>
      </c>
    </row>
    <row r="31" spans="1:7">
      <c r="A31" s="256" t="s">
        <v>197</v>
      </c>
      <c r="B31" s="253">
        <v>2022</v>
      </c>
      <c r="C31" s="253" t="s">
        <v>46</v>
      </c>
      <c r="D31" s="253" t="s">
        <v>365</v>
      </c>
      <c r="E31" s="253" t="s">
        <v>365</v>
      </c>
      <c r="F31" s="258" t="s">
        <v>62</v>
      </c>
      <c r="G31" s="130">
        <v>0.05</v>
      </c>
    </row>
    <row r="32" spans="1:7">
      <c r="F32" s="12"/>
    </row>
    <row r="33" spans="5:6">
      <c r="E33" s="19"/>
      <c r="F33" s="12"/>
    </row>
    <row r="34" spans="5:6">
      <c r="E34" s="19"/>
      <c r="F34" s="12"/>
    </row>
    <row r="35" spans="5:6">
      <c r="E35" s="19"/>
      <c r="F35" s="12"/>
    </row>
    <row r="36" spans="5:6">
      <c r="E36" s="19"/>
      <c r="F36" s="12"/>
    </row>
    <row r="37" spans="5:6">
      <c r="E37" s="19"/>
      <c r="F37" s="12"/>
    </row>
    <row r="38" spans="5:6">
      <c r="E38" s="19"/>
      <c r="F38" s="12"/>
    </row>
    <row r="39" spans="5:6">
      <c r="E39" s="19"/>
      <c r="F39" s="12"/>
    </row>
    <row r="40" spans="5:6">
      <c r="E40" s="36"/>
      <c r="F40" s="12"/>
    </row>
    <row r="41" spans="5:6">
      <c r="E41" s="36"/>
      <c r="F41" s="12"/>
    </row>
    <row r="42" spans="5:6">
      <c r="E42" s="36"/>
      <c r="F42" s="13"/>
    </row>
    <row r="43" spans="5:6">
      <c r="E43" s="36"/>
      <c r="F43" s="13"/>
    </row>
    <row r="44" spans="5:6">
      <c r="E44" s="36"/>
      <c r="F44" s="13"/>
    </row>
    <row r="45" spans="5:6">
      <c r="E45" s="36"/>
      <c r="F45" s="13"/>
    </row>
    <row r="46" spans="5:6">
      <c r="E46" s="36"/>
      <c r="F46" s="13"/>
    </row>
    <row r="47" spans="5:6">
      <c r="E47" s="36"/>
      <c r="F47" s="13"/>
    </row>
    <row r="48" spans="5:6">
      <c r="E48" s="36"/>
      <c r="F48" s="13"/>
    </row>
    <row r="49" spans="5:6">
      <c r="E49" s="36"/>
      <c r="F49" s="13"/>
    </row>
    <row r="50" spans="5:6">
      <c r="E50" s="36"/>
      <c r="F50" s="13"/>
    </row>
    <row r="51" spans="5:6">
      <c r="E51" s="36"/>
      <c r="F51" s="13"/>
    </row>
    <row r="52" spans="5:6">
      <c r="E52" s="36"/>
      <c r="F52" s="12"/>
    </row>
    <row r="53" spans="5:6">
      <c r="E53" s="36"/>
      <c r="F53" s="13"/>
    </row>
    <row r="54" spans="5:6">
      <c r="E54" s="36"/>
      <c r="F54" s="13"/>
    </row>
    <row r="55" spans="5:6">
      <c r="E55" s="36"/>
      <c r="F55" s="13"/>
    </row>
    <row r="56" spans="5:6">
      <c r="E56" s="36"/>
      <c r="F56" s="12"/>
    </row>
    <row r="57" spans="5:6">
      <c r="E57" s="36"/>
      <c r="F57" s="12"/>
    </row>
    <row r="58" spans="5:6">
      <c r="E58" s="36"/>
      <c r="F58" s="12"/>
    </row>
    <row r="59" spans="5:6">
      <c r="E59" s="36"/>
      <c r="F59" s="12"/>
    </row>
    <row r="60" spans="5:6">
      <c r="E60" s="36"/>
      <c r="F60" s="12"/>
    </row>
    <row r="61" spans="5:6">
      <c r="E61" s="36"/>
      <c r="F61" s="12"/>
    </row>
    <row r="62" spans="5:6">
      <c r="E62" s="36"/>
      <c r="F62" s="12"/>
    </row>
    <row r="63" spans="5:6">
      <c r="E63" s="36"/>
      <c r="F63" s="12"/>
    </row>
    <row r="64" spans="5:6">
      <c r="E64" s="36"/>
      <c r="F64" s="12"/>
    </row>
    <row r="65" spans="5:6">
      <c r="E65" s="36"/>
      <c r="F65" s="12"/>
    </row>
    <row r="66" spans="5:6">
      <c r="E66" s="36"/>
      <c r="F66" s="12"/>
    </row>
    <row r="67" spans="5:6">
      <c r="E67" s="36"/>
      <c r="F67" s="12"/>
    </row>
    <row r="68" spans="5:6">
      <c r="E68" s="36"/>
      <c r="F68" s="12"/>
    </row>
    <row r="69" spans="5:6">
      <c r="E69" s="36"/>
      <c r="F69" s="12"/>
    </row>
    <row r="70" spans="5:6">
      <c r="E70" s="36"/>
      <c r="F70" s="12"/>
    </row>
    <row r="71" spans="5:6">
      <c r="E71" s="36"/>
      <c r="F71" s="12"/>
    </row>
    <row r="72" spans="5:6">
      <c r="E72" s="36"/>
      <c r="F72" s="12"/>
    </row>
    <row r="73" spans="5:6">
      <c r="E73" s="36"/>
      <c r="F73" s="13"/>
    </row>
    <row r="74" spans="5:6">
      <c r="E74" s="36"/>
      <c r="F74" s="13"/>
    </row>
    <row r="75" spans="5:6">
      <c r="E75" s="36"/>
      <c r="F75" s="13"/>
    </row>
    <row r="76" spans="5:6">
      <c r="E76" s="36"/>
      <c r="F76" s="13"/>
    </row>
    <row r="77" spans="5:6">
      <c r="E77" s="36"/>
      <c r="F77" s="13"/>
    </row>
    <row r="78" spans="5:6">
      <c r="E78" s="36"/>
      <c r="F78" s="13"/>
    </row>
    <row r="79" spans="5:6">
      <c r="E79" s="36"/>
      <c r="F79" s="13"/>
    </row>
    <row r="80" spans="5:6">
      <c r="E80" s="36"/>
      <c r="F80" s="13"/>
    </row>
    <row r="81" spans="5:6">
      <c r="E81" s="36"/>
      <c r="F81" s="13"/>
    </row>
    <row r="82" spans="5:6">
      <c r="E82" s="36"/>
      <c r="F82" s="13"/>
    </row>
    <row r="83" spans="5:6">
      <c r="E83" s="36"/>
      <c r="F83" s="12"/>
    </row>
    <row r="84" spans="5:6">
      <c r="E84" s="36"/>
      <c r="F84" s="13"/>
    </row>
    <row r="85" spans="5:6">
      <c r="E85" s="36"/>
      <c r="F85" s="13"/>
    </row>
    <row r="86" spans="5:6">
      <c r="E86" s="36"/>
      <c r="F86" s="13"/>
    </row>
    <row r="87" spans="5:6">
      <c r="E87" s="36"/>
      <c r="F87" s="12"/>
    </row>
    <row r="88" spans="5:6">
      <c r="E88" s="36"/>
      <c r="F88" s="12"/>
    </row>
    <row r="89" spans="5:6">
      <c r="E89" s="36"/>
      <c r="F89" s="12"/>
    </row>
    <row r="90" spans="5:6">
      <c r="E90" s="36"/>
      <c r="F90" s="12"/>
    </row>
    <row r="91" spans="5:6">
      <c r="E91" s="36"/>
      <c r="F91" s="12"/>
    </row>
    <row r="92" spans="5:6">
      <c r="E92" s="36"/>
      <c r="F92" s="12"/>
    </row>
    <row r="93" spans="5:6">
      <c r="E93" s="36"/>
      <c r="F93" s="12"/>
    </row>
    <row r="94" spans="5:6">
      <c r="E94" s="36"/>
      <c r="F94" s="12"/>
    </row>
    <row r="95" spans="5:6">
      <c r="E95" s="36"/>
      <c r="F95" s="12"/>
    </row>
    <row r="96" spans="5:6">
      <c r="E96" s="36"/>
      <c r="F96" s="12"/>
    </row>
    <row r="97" spans="5:6">
      <c r="E97" s="36"/>
      <c r="F97" s="12"/>
    </row>
    <row r="98" spans="5:6">
      <c r="E98" s="36"/>
      <c r="F98" s="12"/>
    </row>
    <row r="99" spans="5:6">
      <c r="E99" s="36"/>
      <c r="F99" s="12"/>
    </row>
    <row r="100" spans="5:6">
      <c r="E100" s="36"/>
      <c r="F100" s="12"/>
    </row>
    <row r="101" spans="5:6">
      <c r="E101" s="36"/>
      <c r="F101" s="12"/>
    </row>
    <row r="102" spans="5:6">
      <c r="E102" s="36"/>
      <c r="F102" s="12"/>
    </row>
    <row r="103" spans="5:6">
      <c r="E103" s="36"/>
      <c r="F103" s="12"/>
    </row>
    <row r="104" spans="5:6">
      <c r="E104" s="36"/>
      <c r="F104" s="13"/>
    </row>
    <row r="105" spans="5:6">
      <c r="E105" s="36"/>
      <c r="F105" s="13"/>
    </row>
    <row r="106" spans="5:6">
      <c r="E106" s="36"/>
      <c r="F106" s="13"/>
    </row>
    <row r="107" spans="5:6">
      <c r="E107" s="36"/>
      <c r="F107" s="13"/>
    </row>
    <row r="108" spans="5:6">
      <c r="E108" s="36"/>
      <c r="F108" s="13"/>
    </row>
    <row r="109" spans="5:6">
      <c r="E109" s="36"/>
      <c r="F109" s="13"/>
    </row>
    <row r="110" spans="5:6">
      <c r="E110" s="36"/>
      <c r="F110" s="13"/>
    </row>
    <row r="111" spans="5:6">
      <c r="E111" s="36"/>
      <c r="F111" s="13"/>
    </row>
    <row r="112" spans="5:6">
      <c r="E112" s="36"/>
      <c r="F112" s="13"/>
    </row>
    <row r="113" spans="5:6">
      <c r="E113" s="36"/>
      <c r="F113" s="13"/>
    </row>
    <row r="114" spans="5:6">
      <c r="E114" s="36"/>
      <c r="F114" s="12"/>
    </row>
    <row r="115" spans="5:6">
      <c r="E115" s="36"/>
      <c r="F115" s="13"/>
    </row>
    <row r="116" spans="5:6">
      <c r="E116" s="36"/>
      <c r="F116" s="13"/>
    </row>
    <row r="117" spans="5:6">
      <c r="E117" s="36"/>
      <c r="F117" s="13"/>
    </row>
    <row r="118" spans="5:6">
      <c r="E118" s="36"/>
      <c r="F118" s="12"/>
    </row>
    <row r="119" spans="5:6">
      <c r="E119" s="36"/>
      <c r="F119" s="12"/>
    </row>
    <row r="120" spans="5:6">
      <c r="E120" s="36"/>
      <c r="F120" s="12"/>
    </row>
    <row r="121" spans="5:6">
      <c r="E121" s="36"/>
      <c r="F121" s="12"/>
    </row>
    <row r="122" spans="5:6">
      <c r="E122" s="36"/>
      <c r="F122" s="12"/>
    </row>
    <row r="123" spans="5:6">
      <c r="E123" s="36"/>
      <c r="F123" s="12"/>
    </row>
    <row r="124" spans="5:6">
      <c r="E124" s="36"/>
      <c r="F124" s="12"/>
    </row>
    <row r="125" spans="5:6">
      <c r="E125" s="36"/>
      <c r="F125" s="12"/>
    </row>
    <row r="126" spans="5:6">
      <c r="E126" s="36"/>
      <c r="F126" s="12"/>
    </row>
    <row r="127" spans="5:6">
      <c r="E127" s="36"/>
      <c r="F127" s="12"/>
    </row>
    <row r="128" spans="5:6">
      <c r="E128" s="36"/>
      <c r="F128" s="12"/>
    </row>
    <row r="129" spans="5:6">
      <c r="E129" s="36"/>
      <c r="F129" s="12"/>
    </row>
    <row r="130" spans="5:6">
      <c r="E130" s="36"/>
      <c r="F130" s="12"/>
    </row>
    <row r="131" spans="5:6">
      <c r="E131" s="36"/>
      <c r="F131" s="12"/>
    </row>
    <row r="132" spans="5:6">
      <c r="E132" s="36"/>
      <c r="F132" s="12"/>
    </row>
    <row r="133" spans="5:6">
      <c r="E133" s="36"/>
      <c r="F133" s="12"/>
    </row>
    <row r="134" spans="5:6">
      <c r="E134" s="36"/>
      <c r="F134" s="12"/>
    </row>
    <row r="135" spans="5:6">
      <c r="E135" s="36"/>
      <c r="F135" s="13"/>
    </row>
    <row r="136" spans="5:6">
      <c r="E136" s="36"/>
      <c r="F136" s="13"/>
    </row>
    <row r="137" spans="5:6">
      <c r="E137" s="36"/>
      <c r="F137" s="13"/>
    </row>
    <row r="138" spans="5:6">
      <c r="E138" s="36"/>
      <c r="F138" s="13"/>
    </row>
    <row r="139" spans="5:6">
      <c r="E139" s="36"/>
      <c r="F139" s="13"/>
    </row>
    <row r="140" spans="5:6">
      <c r="E140" s="36"/>
      <c r="F140" s="13"/>
    </row>
    <row r="141" spans="5:6">
      <c r="E141" s="36"/>
      <c r="F141" s="13"/>
    </row>
    <row r="142" spans="5:6">
      <c r="E142" s="36"/>
      <c r="F142" s="13"/>
    </row>
    <row r="143" spans="5:6">
      <c r="E143" s="36"/>
      <c r="F143" s="13"/>
    </row>
    <row r="144" spans="5:6">
      <c r="E144" s="36"/>
      <c r="F144" s="13"/>
    </row>
    <row r="145" spans="5:6">
      <c r="E145" s="36"/>
      <c r="F145" s="12"/>
    </row>
    <row r="146" spans="5:6">
      <c r="E146" s="36"/>
      <c r="F146" s="13"/>
    </row>
    <row r="147" spans="5:6">
      <c r="E147" s="36"/>
      <c r="F147" s="13"/>
    </row>
    <row r="148" spans="5:6">
      <c r="E148" s="36"/>
      <c r="F148" s="13"/>
    </row>
    <row r="149" spans="5:6">
      <c r="E149" s="36"/>
      <c r="F149" s="12"/>
    </row>
    <row r="150" spans="5:6">
      <c r="E150" s="36"/>
      <c r="F150" s="12"/>
    </row>
    <row r="151" spans="5:6">
      <c r="E151" s="36"/>
      <c r="F151" s="12"/>
    </row>
    <row r="152" spans="5:6">
      <c r="E152" s="36"/>
      <c r="F152" s="12"/>
    </row>
    <row r="153" spans="5:6">
      <c r="E153" s="36"/>
      <c r="F153" s="12"/>
    </row>
    <row r="154" spans="5:6">
      <c r="E154" s="36"/>
      <c r="F154" s="12"/>
    </row>
    <row r="155" spans="5:6">
      <c r="E155" s="36"/>
      <c r="F155" s="12"/>
    </row>
    <row r="156" spans="5:6">
      <c r="E156" s="36"/>
      <c r="F156" s="12"/>
    </row>
    <row r="157" spans="5:6">
      <c r="E157" s="36"/>
      <c r="F157" s="12"/>
    </row>
    <row r="158" spans="5:6">
      <c r="E158" s="36"/>
      <c r="F158" s="12"/>
    </row>
    <row r="159" spans="5:6">
      <c r="E159" s="36"/>
      <c r="F159" s="12"/>
    </row>
    <row r="160" spans="5:6">
      <c r="E160" s="36"/>
      <c r="F160" s="12"/>
    </row>
    <row r="161" spans="5:6">
      <c r="E161" s="36"/>
      <c r="F161" s="12"/>
    </row>
    <row r="162" spans="5:6">
      <c r="E162" s="36"/>
      <c r="F162" s="12"/>
    </row>
    <row r="163" spans="5:6">
      <c r="E163" s="36"/>
      <c r="F163" s="12"/>
    </row>
    <row r="164" spans="5:6">
      <c r="E164" s="36"/>
      <c r="F164" s="12"/>
    </row>
    <row r="165" spans="5:6">
      <c r="E165" s="36"/>
      <c r="F165" s="12"/>
    </row>
    <row r="166" spans="5:6">
      <c r="E166" s="36"/>
      <c r="F166" s="13"/>
    </row>
    <row r="167" spans="5:6">
      <c r="E167" s="36"/>
      <c r="F167" s="13"/>
    </row>
    <row r="168" spans="5:6">
      <c r="E168" s="36"/>
      <c r="F168" s="13"/>
    </row>
    <row r="169" spans="5:6">
      <c r="E169" s="36"/>
      <c r="F169" s="13"/>
    </row>
    <row r="170" spans="5:6">
      <c r="E170" s="36"/>
      <c r="F170" s="13"/>
    </row>
    <row r="171" spans="5:6">
      <c r="E171" s="36"/>
      <c r="F171" s="13"/>
    </row>
    <row r="172" spans="5:6">
      <c r="E172" s="36"/>
      <c r="F172" s="13"/>
    </row>
    <row r="173" spans="5:6">
      <c r="E173" s="36"/>
      <c r="F173" s="13"/>
    </row>
    <row r="174" spans="5:6">
      <c r="E174" s="36"/>
      <c r="F174" s="13"/>
    </row>
    <row r="175" spans="5:6">
      <c r="E175" s="36"/>
      <c r="F175" s="13"/>
    </row>
    <row r="176" spans="5:6">
      <c r="E176" s="36"/>
      <c r="F176" s="12"/>
    </row>
    <row r="177" spans="5:6">
      <c r="E177" s="36"/>
      <c r="F177" s="13"/>
    </row>
    <row r="178" spans="5:6">
      <c r="E178" s="36"/>
      <c r="F178" s="13"/>
    </row>
    <row r="179" spans="5:6">
      <c r="E179" s="36"/>
      <c r="F179" s="13"/>
    </row>
    <row r="180" spans="5:6">
      <c r="E180" s="36"/>
      <c r="F180" s="12"/>
    </row>
    <row r="181" spans="5:6">
      <c r="E181" s="36"/>
      <c r="F181" s="12"/>
    </row>
    <row r="182" spans="5:6">
      <c r="E182" s="36"/>
      <c r="F182" s="12"/>
    </row>
    <row r="183" spans="5:6">
      <c r="E183" s="36"/>
      <c r="F183" s="12"/>
    </row>
    <row r="184" spans="5:6">
      <c r="E184" s="36"/>
      <c r="F184" s="12"/>
    </row>
    <row r="185" spans="5:6">
      <c r="E185" s="36"/>
      <c r="F185" s="12"/>
    </row>
    <row r="186" spans="5:6">
      <c r="E186" s="36"/>
      <c r="F186" s="12"/>
    </row>
    <row r="187" spans="5:6">
      <c r="E187" s="36"/>
      <c r="F187" s="12"/>
    </row>
    <row r="188" spans="5:6">
      <c r="E188" s="36"/>
      <c r="F188" s="12"/>
    </row>
    <row r="189" spans="5:6">
      <c r="E189" s="36"/>
      <c r="F189" s="12"/>
    </row>
    <row r="190" spans="5:6">
      <c r="E190" s="36"/>
      <c r="F190" s="12"/>
    </row>
    <row r="191" spans="5:6">
      <c r="E191" s="36"/>
      <c r="F191" s="12"/>
    </row>
    <row r="192" spans="5:6">
      <c r="E192" s="36"/>
      <c r="F192" s="12"/>
    </row>
    <row r="193" spans="5:6">
      <c r="E193" s="36"/>
      <c r="F193" s="12"/>
    </row>
    <row r="194" spans="5:6">
      <c r="E194" s="36"/>
      <c r="F194" s="12"/>
    </row>
    <row r="195" spans="5:6">
      <c r="E195" s="36"/>
      <c r="F195" s="12"/>
    </row>
    <row r="196" spans="5:6">
      <c r="E196" s="36"/>
      <c r="F196" s="12"/>
    </row>
    <row r="197" spans="5:6">
      <c r="E197" s="36"/>
      <c r="F197" s="13"/>
    </row>
    <row r="198" spans="5:6">
      <c r="E198" s="36"/>
      <c r="F198" s="13"/>
    </row>
    <row r="199" spans="5:6">
      <c r="E199" s="36"/>
      <c r="F199" s="13"/>
    </row>
    <row r="200" spans="5:6">
      <c r="E200" s="36"/>
      <c r="F200" s="13"/>
    </row>
    <row r="201" spans="5:6">
      <c r="E201" s="36"/>
      <c r="F201" s="13"/>
    </row>
    <row r="202" spans="5:6">
      <c r="E202" s="36"/>
      <c r="F202" s="13"/>
    </row>
    <row r="203" spans="5:6">
      <c r="E203" s="36"/>
      <c r="F203" s="13"/>
    </row>
    <row r="204" spans="5:6">
      <c r="E204" s="36"/>
      <c r="F204" s="13"/>
    </row>
    <row r="205" spans="5:6">
      <c r="E205" s="36"/>
      <c r="F205" s="13"/>
    </row>
    <row r="206" spans="5:6">
      <c r="E206" s="36"/>
      <c r="F206" s="13"/>
    </row>
    <row r="207" spans="5:6">
      <c r="E207" s="36"/>
      <c r="F207" s="12"/>
    </row>
    <row r="208" spans="5:6">
      <c r="E208" s="36"/>
      <c r="F208" s="13"/>
    </row>
    <row r="209" spans="5:6">
      <c r="E209" s="36"/>
      <c r="F209" s="13"/>
    </row>
    <row r="210" spans="5:6">
      <c r="E210" s="36"/>
      <c r="F210" s="13"/>
    </row>
    <row r="211" spans="5:6">
      <c r="E211" s="36"/>
      <c r="F211" s="12"/>
    </row>
    <row r="212" spans="5:6">
      <c r="E212" s="36"/>
      <c r="F212" s="12"/>
    </row>
    <row r="213" spans="5:6">
      <c r="E213" s="36"/>
      <c r="F213" s="12"/>
    </row>
    <row r="214" spans="5:6">
      <c r="E214" s="36"/>
      <c r="F214" s="12"/>
    </row>
    <row r="215" spans="5:6">
      <c r="E215" s="36"/>
      <c r="F215" s="12"/>
    </row>
    <row r="216" spans="5:6">
      <c r="E216" s="36"/>
      <c r="F216" s="12"/>
    </row>
    <row r="217" spans="5:6">
      <c r="E217" s="36"/>
      <c r="F217" s="12"/>
    </row>
    <row r="218" spans="5:6">
      <c r="E218" s="36"/>
      <c r="F218" s="12"/>
    </row>
    <row r="219" spans="5:6">
      <c r="E219" s="36"/>
      <c r="F219" s="12"/>
    </row>
    <row r="220" spans="5:6">
      <c r="E220" s="36"/>
      <c r="F220" s="12"/>
    </row>
    <row r="221" spans="5:6">
      <c r="E221" s="36"/>
      <c r="F221" s="12"/>
    </row>
    <row r="222" spans="5:6">
      <c r="E222" s="36"/>
      <c r="F222" s="12"/>
    </row>
    <row r="223" spans="5:6">
      <c r="E223" s="36"/>
      <c r="F223" s="12"/>
    </row>
    <row r="224" spans="5:6">
      <c r="E224" s="36"/>
      <c r="F224" s="12"/>
    </row>
    <row r="225" spans="5:6">
      <c r="E225" s="36"/>
      <c r="F225" s="12"/>
    </row>
    <row r="226" spans="5:6">
      <c r="E226" s="36"/>
      <c r="F226" s="12"/>
    </row>
    <row r="227" spans="5:6">
      <c r="E227" s="36"/>
      <c r="F227" s="12"/>
    </row>
    <row r="228" spans="5:6">
      <c r="E228" s="36"/>
      <c r="F228" s="13"/>
    </row>
    <row r="229" spans="5:6">
      <c r="E229" s="36"/>
      <c r="F229" s="13"/>
    </row>
    <row r="230" spans="5:6">
      <c r="E230" s="36"/>
      <c r="F230" s="13"/>
    </row>
    <row r="231" spans="5:6">
      <c r="E231" s="36"/>
      <c r="F231" s="13"/>
    </row>
    <row r="232" spans="5:6">
      <c r="E232" s="36"/>
      <c r="F232" s="13"/>
    </row>
    <row r="233" spans="5:6">
      <c r="E233" s="36"/>
      <c r="F233" s="13"/>
    </row>
    <row r="234" spans="5:6">
      <c r="E234" s="36"/>
      <c r="F234" s="13"/>
    </row>
    <row r="235" spans="5:6">
      <c r="E235" s="36"/>
      <c r="F235" s="13"/>
    </row>
    <row r="236" spans="5:6">
      <c r="E236" s="36"/>
      <c r="F236" s="13"/>
    </row>
    <row r="237" spans="5:6">
      <c r="E237" s="36"/>
      <c r="F237" s="13"/>
    </row>
    <row r="238" spans="5:6">
      <c r="E238" s="36"/>
      <c r="F238" s="12"/>
    </row>
    <row r="239" spans="5:6">
      <c r="E239" s="36"/>
      <c r="F239" s="13"/>
    </row>
    <row r="240" spans="5:6">
      <c r="E240" s="36"/>
      <c r="F240" s="13"/>
    </row>
    <row r="241" spans="5:6">
      <c r="E241" s="36"/>
      <c r="F241" s="13"/>
    </row>
    <row r="242" spans="5:6">
      <c r="E242" s="36"/>
      <c r="F242" s="12"/>
    </row>
    <row r="243" spans="5:6">
      <c r="E243" s="36"/>
      <c r="F243" s="12"/>
    </row>
    <row r="244" spans="5:6">
      <c r="E244" s="36"/>
      <c r="F244" s="12"/>
    </row>
    <row r="245" spans="5:6">
      <c r="E245" s="36"/>
      <c r="F245" s="12"/>
    </row>
    <row r="246" spans="5:6">
      <c r="E246" s="36"/>
      <c r="F246" s="12"/>
    </row>
    <row r="247" spans="5:6">
      <c r="E247" s="36"/>
      <c r="F247" s="12"/>
    </row>
    <row r="248" spans="5:6">
      <c r="E248" s="36"/>
      <c r="F248" s="12"/>
    </row>
    <row r="249" spans="5:6">
      <c r="E249" s="36"/>
      <c r="F249" s="12"/>
    </row>
    <row r="250" spans="5:6">
      <c r="E250" s="36"/>
      <c r="F250" s="12"/>
    </row>
    <row r="251" spans="5:6">
      <c r="E251" s="36"/>
      <c r="F251" s="12"/>
    </row>
    <row r="252" spans="5:6">
      <c r="E252" s="36"/>
      <c r="F252" s="12"/>
    </row>
    <row r="253" spans="5:6">
      <c r="E253" s="36"/>
      <c r="F253" s="12"/>
    </row>
    <row r="254" spans="5:6">
      <c r="E254" s="36"/>
      <c r="F254" s="12"/>
    </row>
    <row r="255" spans="5:6">
      <c r="E255" s="36"/>
      <c r="F255" s="12"/>
    </row>
    <row r="256" spans="5:6">
      <c r="E256" s="36"/>
      <c r="F256" s="12"/>
    </row>
    <row r="257" spans="5:6">
      <c r="E257" s="36"/>
      <c r="F257" s="12"/>
    </row>
    <row r="258" spans="5:6">
      <c r="E258" s="36"/>
      <c r="F258" s="12"/>
    </row>
    <row r="259" spans="5:6">
      <c r="E259" s="36"/>
      <c r="F259" s="13"/>
    </row>
    <row r="260" spans="5:6">
      <c r="E260" s="36"/>
      <c r="F260" s="13"/>
    </row>
    <row r="261" spans="5:6">
      <c r="E261" s="36"/>
      <c r="F261" s="13"/>
    </row>
    <row r="262" spans="5:6">
      <c r="E262" s="36"/>
      <c r="F262" s="13"/>
    </row>
    <row r="263" spans="5:6">
      <c r="E263" s="36"/>
      <c r="F263" s="13"/>
    </row>
    <row r="264" spans="5:6">
      <c r="E264" s="36"/>
      <c r="F264" s="13"/>
    </row>
    <row r="265" spans="5:6">
      <c r="E265" s="36"/>
      <c r="F265" s="13"/>
    </row>
    <row r="266" spans="5:6">
      <c r="E266" s="36"/>
      <c r="F266" s="13"/>
    </row>
    <row r="267" spans="5:6">
      <c r="E267" s="36"/>
      <c r="F267" s="13"/>
    </row>
    <row r="268" spans="5:6">
      <c r="E268" s="36"/>
      <c r="F268" s="13"/>
    </row>
    <row r="269" spans="5:6">
      <c r="E269" s="36"/>
      <c r="F269" s="12"/>
    </row>
    <row r="270" spans="5:6">
      <c r="E270" s="36"/>
      <c r="F270" s="13"/>
    </row>
    <row r="271" spans="5:6">
      <c r="E271" s="36"/>
      <c r="F271" s="13"/>
    </row>
    <row r="272" spans="5:6">
      <c r="E272" s="36"/>
      <c r="F272" s="13"/>
    </row>
    <row r="273" spans="5:6">
      <c r="E273" s="36"/>
      <c r="F273" s="12"/>
    </row>
    <row r="274" spans="5:6">
      <c r="E274" s="36"/>
      <c r="F274" s="12"/>
    </row>
    <row r="275" spans="5:6">
      <c r="E275" s="36"/>
      <c r="F275" s="12"/>
    </row>
    <row r="276" spans="5:6">
      <c r="E276" s="36"/>
      <c r="F276" s="12"/>
    </row>
    <row r="277" spans="5:6">
      <c r="E277" s="36"/>
      <c r="F277" s="12"/>
    </row>
    <row r="278" spans="5:6">
      <c r="E278" s="36"/>
      <c r="F278" s="12"/>
    </row>
    <row r="279" spans="5:6">
      <c r="E279" s="36"/>
      <c r="F279" s="12"/>
    </row>
    <row r="280" spans="5:6">
      <c r="E280" s="36"/>
      <c r="F280" s="12"/>
    </row>
    <row r="281" spans="5:6">
      <c r="E281" s="36"/>
      <c r="F281" s="12"/>
    </row>
    <row r="282" spans="5:6">
      <c r="E282" s="36"/>
      <c r="F282" s="12"/>
    </row>
    <row r="283" spans="5:6">
      <c r="E283" s="36"/>
      <c r="F283" s="12"/>
    </row>
    <row r="284" spans="5:6">
      <c r="E284" s="36"/>
      <c r="F284" s="12"/>
    </row>
    <row r="285" spans="5:6">
      <c r="E285" s="36"/>
      <c r="F285" s="12"/>
    </row>
    <row r="286" spans="5:6">
      <c r="E286" s="36"/>
      <c r="F286" s="12"/>
    </row>
    <row r="287" spans="5:6">
      <c r="E287" s="36"/>
      <c r="F287" s="12"/>
    </row>
    <row r="288" spans="5:6">
      <c r="E288" s="36"/>
      <c r="F288" s="12"/>
    </row>
    <row r="289" spans="5:6">
      <c r="E289" s="36"/>
      <c r="F289" s="12"/>
    </row>
    <row r="290" spans="5:6">
      <c r="E290" s="36"/>
      <c r="F290" s="13"/>
    </row>
    <row r="291" spans="5:6">
      <c r="E291" s="36"/>
      <c r="F291" s="13"/>
    </row>
    <row r="292" spans="5:6">
      <c r="E292" s="36"/>
      <c r="F292" s="13"/>
    </row>
    <row r="293" spans="5:6">
      <c r="E293" s="36"/>
      <c r="F293" s="13"/>
    </row>
    <row r="294" spans="5:6">
      <c r="E294" s="36"/>
      <c r="F294" s="13"/>
    </row>
    <row r="295" spans="5:6">
      <c r="E295" s="36"/>
      <c r="F295" s="13"/>
    </row>
    <row r="296" spans="5:6">
      <c r="E296" s="36"/>
      <c r="F296" s="13"/>
    </row>
    <row r="297" spans="5:6">
      <c r="E297" s="36"/>
      <c r="F297" s="13"/>
    </row>
    <row r="298" spans="5:6">
      <c r="E298" s="36"/>
      <c r="F298" s="13"/>
    </row>
    <row r="299" spans="5:6">
      <c r="E299" s="36"/>
      <c r="F299" s="13"/>
    </row>
    <row r="300" spans="5:6">
      <c r="E300" s="36"/>
      <c r="F300" s="12"/>
    </row>
    <row r="301" spans="5:6">
      <c r="E301" s="36"/>
      <c r="F301" s="13"/>
    </row>
    <row r="302" spans="5:6">
      <c r="E302" s="36"/>
      <c r="F302" s="13"/>
    </row>
    <row r="303" spans="5:6">
      <c r="E303" s="36"/>
      <c r="F303" s="13"/>
    </row>
    <row r="304" spans="5:6">
      <c r="E304" s="36"/>
      <c r="F304" s="12"/>
    </row>
    <row r="305" spans="5:6">
      <c r="E305" s="36"/>
      <c r="F305" s="12"/>
    </row>
    <row r="306" spans="5:6">
      <c r="E306" s="36"/>
      <c r="F306" s="12"/>
    </row>
    <row r="307" spans="5:6">
      <c r="E307" s="36"/>
      <c r="F307" s="12"/>
    </row>
    <row r="308" spans="5:6">
      <c r="E308" s="36"/>
      <c r="F308" s="12"/>
    </row>
    <row r="309" spans="5:6">
      <c r="E309" s="36"/>
      <c r="F309" s="12"/>
    </row>
    <row r="310" spans="5:6">
      <c r="E310" s="36"/>
      <c r="F310" s="12"/>
    </row>
    <row r="311" spans="5:6">
      <c r="E311" s="36"/>
      <c r="F311" s="12"/>
    </row>
    <row r="312" spans="5:6">
      <c r="E312" s="36"/>
      <c r="F312" s="12"/>
    </row>
    <row r="313" spans="5:6">
      <c r="E313" s="36"/>
      <c r="F313" s="12"/>
    </row>
    <row r="314" spans="5:6">
      <c r="E314" s="36"/>
      <c r="F314" s="12"/>
    </row>
    <row r="315" spans="5:6">
      <c r="E315" s="36"/>
      <c r="F315" s="12"/>
    </row>
    <row r="316" spans="5:6">
      <c r="E316" s="36"/>
      <c r="F316" s="12"/>
    </row>
    <row r="317" spans="5:6">
      <c r="E317" s="36"/>
      <c r="F317" s="12"/>
    </row>
    <row r="318" spans="5:6">
      <c r="E318" s="36"/>
      <c r="F318" s="12"/>
    </row>
    <row r="319" spans="5:6">
      <c r="E319" s="36"/>
      <c r="F319" s="12"/>
    </row>
    <row r="320" spans="5:6">
      <c r="E320" s="36"/>
      <c r="F320" s="12"/>
    </row>
    <row r="321" spans="5:6">
      <c r="E321" s="36"/>
      <c r="F321" s="13"/>
    </row>
    <row r="322" spans="5:6">
      <c r="E322" s="36"/>
      <c r="F322" s="13"/>
    </row>
    <row r="323" spans="5:6">
      <c r="E323" s="36"/>
      <c r="F323" s="13"/>
    </row>
    <row r="324" spans="5:6">
      <c r="E324" s="36"/>
      <c r="F324" s="13"/>
    </row>
    <row r="325" spans="5:6">
      <c r="E325" s="36"/>
      <c r="F325" s="13"/>
    </row>
    <row r="326" spans="5:6">
      <c r="E326" s="36"/>
      <c r="F326" s="13"/>
    </row>
    <row r="327" spans="5:6">
      <c r="E327" s="36"/>
      <c r="F327" s="13"/>
    </row>
    <row r="328" spans="5:6">
      <c r="E328" s="36"/>
      <c r="F328" s="13"/>
    </row>
    <row r="329" spans="5:6">
      <c r="E329" s="36"/>
      <c r="F329" s="13"/>
    </row>
    <row r="330" spans="5:6">
      <c r="E330" s="36"/>
      <c r="F330" s="13"/>
    </row>
    <row r="331" spans="5:6">
      <c r="E331" s="36"/>
      <c r="F331" s="12"/>
    </row>
    <row r="332" spans="5:6">
      <c r="E332" s="36"/>
      <c r="F332" s="13"/>
    </row>
    <row r="333" spans="5:6">
      <c r="E333" s="36"/>
      <c r="F333" s="13"/>
    </row>
    <row r="334" spans="5:6">
      <c r="E334" s="36"/>
      <c r="F334" s="13"/>
    </row>
    <row r="335" spans="5:6">
      <c r="E335" s="36"/>
      <c r="F335" s="12"/>
    </row>
    <row r="336" spans="5:6">
      <c r="E336" s="36"/>
      <c r="F336" s="12"/>
    </row>
    <row r="337" spans="5:6">
      <c r="E337" s="36"/>
      <c r="F337" s="12"/>
    </row>
    <row r="338" spans="5:6">
      <c r="E338" s="36"/>
      <c r="F338" s="12"/>
    </row>
    <row r="339" spans="5:6">
      <c r="E339" s="36"/>
      <c r="F339" s="12"/>
    </row>
    <row r="340" spans="5:6">
      <c r="E340" s="36"/>
      <c r="F340" s="12"/>
    </row>
    <row r="341" spans="5:6">
      <c r="E341" s="36"/>
      <c r="F341" s="12"/>
    </row>
    <row r="342" spans="5:6">
      <c r="E342" s="36"/>
      <c r="F342" s="12"/>
    </row>
    <row r="343" spans="5:6">
      <c r="E343" s="36"/>
      <c r="F343" s="12"/>
    </row>
    <row r="344" spans="5:6">
      <c r="E344" s="36"/>
      <c r="F344" s="12"/>
    </row>
    <row r="345" spans="5:6">
      <c r="E345" s="36"/>
      <c r="F345" s="12"/>
    </row>
    <row r="346" spans="5:6">
      <c r="E346" s="36"/>
      <c r="F346" s="12"/>
    </row>
    <row r="347" spans="5:6">
      <c r="E347" s="36"/>
      <c r="F347" s="12"/>
    </row>
    <row r="348" spans="5:6">
      <c r="E348" s="36"/>
      <c r="F348" s="12"/>
    </row>
    <row r="349" spans="5:6">
      <c r="E349" s="36"/>
      <c r="F349" s="12"/>
    </row>
    <row r="350" spans="5:6">
      <c r="E350" s="36"/>
      <c r="F350" s="12"/>
    </row>
    <row r="351" spans="5:6">
      <c r="E351" s="36"/>
      <c r="F351" s="12"/>
    </row>
    <row r="352" spans="5:6">
      <c r="E352" s="36"/>
      <c r="F352" s="13"/>
    </row>
    <row r="353" spans="5:6">
      <c r="E353" s="36"/>
      <c r="F353" s="13"/>
    </row>
    <row r="354" spans="5:6">
      <c r="E354" s="36"/>
      <c r="F354" s="13"/>
    </row>
    <row r="355" spans="5:6">
      <c r="E355" s="36"/>
      <c r="F355" s="13"/>
    </row>
    <row r="356" spans="5:6">
      <c r="E356" s="36"/>
      <c r="F356" s="13"/>
    </row>
    <row r="357" spans="5:6">
      <c r="E357" s="36"/>
      <c r="F357" s="13"/>
    </row>
    <row r="358" spans="5:6">
      <c r="E358" s="36"/>
      <c r="F358" s="13"/>
    </row>
    <row r="359" spans="5:6">
      <c r="E359" s="36"/>
      <c r="F359" s="13"/>
    </row>
    <row r="360" spans="5:6">
      <c r="E360" s="36"/>
      <c r="F360" s="13"/>
    </row>
    <row r="361" spans="5:6">
      <c r="E361" s="36"/>
      <c r="F361" s="13"/>
    </row>
    <row r="362" spans="5:6">
      <c r="E362" s="36"/>
      <c r="F362" s="12"/>
    </row>
    <row r="363" spans="5:6">
      <c r="E363" s="36"/>
      <c r="F363" s="13"/>
    </row>
    <row r="364" spans="5:6">
      <c r="E364" s="36"/>
      <c r="F364" s="13"/>
    </row>
    <row r="365" spans="5:6">
      <c r="E365" s="36"/>
      <c r="F365" s="13"/>
    </row>
    <row r="366" spans="5:6">
      <c r="E366" s="36"/>
      <c r="F366" s="12"/>
    </row>
    <row r="367" spans="5:6">
      <c r="E367" s="36"/>
      <c r="F367" s="12"/>
    </row>
    <row r="368" spans="5:6">
      <c r="E368" s="36"/>
      <c r="F368" s="12"/>
    </row>
    <row r="369" spans="5:6">
      <c r="E369" s="36"/>
      <c r="F369" s="12"/>
    </row>
    <row r="370" spans="5:6">
      <c r="E370" s="36"/>
      <c r="F370" s="12"/>
    </row>
    <row r="371" spans="5:6">
      <c r="E371" s="36"/>
      <c r="F371" s="12"/>
    </row>
    <row r="372" spans="5:6">
      <c r="E372" s="36"/>
      <c r="F372" s="12"/>
    </row>
    <row r="373" spans="5:6">
      <c r="E373" s="36"/>
      <c r="F373" s="12"/>
    </row>
    <row r="374" spans="5:6">
      <c r="E374" s="36"/>
      <c r="F374" s="12"/>
    </row>
    <row r="375" spans="5:6">
      <c r="E375" s="36"/>
      <c r="F375" s="12"/>
    </row>
    <row r="376" spans="5:6">
      <c r="E376" s="36"/>
      <c r="F376" s="12"/>
    </row>
    <row r="377" spans="5:6">
      <c r="E377" s="36"/>
      <c r="F377" s="12"/>
    </row>
    <row r="378" spans="5:6">
      <c r="E378" s="36"/>
      <c r="F378" s="12"/>
    </row>
    <row r="379" spans="5:6">
      <c r="E379" s="36"/>
      <c r="F379" s="12"/>
    </row>
    <row r="380" spans="5:6">
      <c r="E380" s="36"/>
      <c r="F380" s="12"/>
    </row>
    <row r="381" spans="5:6">
      <c r="E381" s="36"/>
      <c r="F381" s="12"/>
    </row>
    <row r="382" spans="5:6">
      <c r="E382" s="36"/>
      <c r="F382" s="12"/>
    </row>
    <row r="383" spans="5:6">
      <c r="E383" s="36"/>
      <c r="F383" s="13"/>
    </row>
    <row r="384" spans="5:6">
      <c r="E384" s="36"/>
      <c r="F384" s="13"/>
    </row>
    <row r="385" spans="5:6">
      <c r="E385" s="36"/>
      <c r="F385" s="13"/>
    </row>
    <row r="386" spans="5:6">
      <c r="E386" s="36"/>
      <c r="F386" s="13"/>
    </row>
    <row r="387" spans="5:6">
      <c r="E387" s="36"/>
      <c r="F387" s="13"/>
    </row>
    <row r="388" spans="5:6">
      <c r="E388" s="36"/>
      <c r="F388" s="13"/>
    </row>
    <row r="389" spans="5:6">
      <c r="E389" s="36"/>
      <c r="F389" s="13"/>
    </row>
    <row r="390" spans="5:6">
      <c r="E390" s="36"/>
      <c r="F390" s="13"/>
    </row>
    <row r="391" spans="5:6">
      <c r="E391" s="36"/>
      <c r="F391" s="13"/>
    </row>
    <row r="392" spans="5:6">
      <c r="E392" s="36"/>
      <c r="F392" s="13"/>
    </row>
    <row r="393" spans="5:6">
      <c r="E393" s="36"/>
      <c r="F393" s="12"/>
    </row>
    <row r="394" spans="5:6">
      <c r="E394" s="36"/>
      <c r="F394" s="13"/>
    </row>
    <row r="395" spans="5:6">
      <c r="E395" s="36"/>
      <c r="F395" s="13"/>
    </row>
    <row r="396" spans="5:6">
      <c r="E396" s="36"/>
      <c r="F396" s="13"/>
    </row>
    <row r="397" spans="5:6">
      <c r="E397" s="36"/>
      <c r="F397" s="12"/>
    </row>
    <row r="398" spans="5:6">
      <c r="E398" s="36"/>
      <c r="F398" s="12"/>
    </row>
    <row r="399" spans="5:6">
      <c r="E399" s="36"/>
      <c r="F399" s="12"/>
    </row>
    <row r="400" spans="5:6">
      <c r="E400" s="36"/>
      <c r="F400" s="12"/>
    </row>
    <row r="401" spans="5:6">
      <c r="E401" s="36"/>
      <c r="F401" s="12"/>
    </row>
    <row r="402" spans="5:6">
      <c r="E402" s="36"/>
      <c r="F402" s="12"/>
    </row>
    <row r="403" spans="5:6">
      <c r="E403" s="36"/>
      <c r="F403" s="12"/>
    </row>
    <row r="404" spans="5:6">
      <c r="E404" s="36"/>
      <c r="F404" s="12"/>
    </row>
    <row r="405" spans="5:6">
      <c r="E405" s="36"/>
      <c r="F405" s="12"/>
    </row>
    <row r="406" spans="5:6">
      <c r="E406" s="36"/>
      <c r="F406" s="12"/>
    </row>
    <row r="407" spans="5:6">
      <c r="E407" s="36"/>
      <c r="F407" s="12"/>
    </row>
    <row r="408" spans="5:6">
      <c r="E408" s="36"/>
      <c r="F408" s="12"/>
    </row>
    <row r="409" spans="5:6">
      <c r="E409" s="36"/>
      <c r="F409" s="12"/>
    </row>
    <row r="410" spans="5:6">
      <c r="E410" s="36"/>
      <c r="F410" s="12"/>
    </row>
    <row r="411" spans="5:6">
      <c r="E411" s="36"/>
      <c r="F411" s="12"/>
    </row>
    <row r="412" spans="5:6">
      <c r="E412" s="36"/>
      <c r="F412" s="12"/>
    </row>
    <row r="413" spans="5:6">
      <c r="E413" s="36"/>
      <c r="F413" s="12"/>
    </row>
    <row r="414" spans="5:6">
      <c r="E414" s="36"/>
      <c r="F414" s="13"/>
    </row>
    <row r="415" spans="5:6">
      <c r="E415" s="36"/>
      <c r="F415" s="13"/>
    </row>
    <row r="416" spans="5:6">
      <c r="E416" s="36"/>
      <c r="F416" s="13"/>
    </row>
    <row r="417" spans="5:6">
      <c r="E417" s="36"/>
      <c r="F417" s="13"/>
    </row>
    <row r="418" spans="5:6">
      <c r="E418" s="36"/>
      <c r="F418" s="13"/>
    </row>
    <row r="419" spans="5:6">
      <c r="E419" s="36"/>
      <c r="F419" s="13"/>
    </row>
    <row r="420" spans="5:6">
      <c r="E420" s="36"/>
      <c r="F420" s="13"/>
    </row>
    <row r="421" spans="5:6">
      <c r="E421" s="36"/>
      <c r="F421" s="13"/>
    </row>
    <row r="422" spans="5:6">
      <c r="E422" s="36"/>
      <c r="F422" s="13"/>
    </row>
    <row r="423" spans="5:6">
      <c r="E423" s="36"/>
      <c r="F423" s="13"/>
    </row>
    <row r="424" spans="5:6">
      <c r="E424" s="36"/>
      <c r="F424" s="12"/>
    </row>
    <row r="425" spans="5:6">
      <c r="E425" s="36"/>
      <c r="F425" s="13"/>
    </row>
    <row r="426" spans="5:6">
      <c r="E426" s="36"/>
      <c r="F426" s="13"/>
    </row>
    <row r="427" spans="5:6">
      <c r="E427" s="36"/>
      <c r="F427" s="13"/>
    </row>
    <row r="428" spans="5:6">
      <c r="E428" s="36"/>
      <c r="F428" s="12"/>
    </row>
    <row r="429" spans="5:6">
      <c r="E429" s="36"/>
      <c r="F429" s="12"/>
    </row>
    <row r="430" spans="5:6">
      <c r="E430" s="36"/>
      <c r="F430" s="12"/>
    </row>
    <row r="431" spans="5:6">
      <c r="E431" s="36"/>
      <c r="F431" s="12"/>
    </row>
    <row r="432" spans="5:6">
      <c r="E432" s="36"/>
      <c r="F432" s="12"/>
    </row>
    <row r="433" spans="5:6">
      <c r="E433" s="36"/>
      <c r="F433" s="12"/>
    </row>
    <row r="434" spans="5:6">
      <c r="E434" s="36"/>
      <c r="F434" s="12"/>
    </row>
    <row r="435" spans="5:6">
      <c r="E435" s="36"/>
      <c r="F435" s="12"/>
    </row>
    <row r="436" spans="5:6">
      <c r="E436" s="36"/>
      <c r="F436" s="12"/>
    </row>
    <row r="437" spans="5:6">
      <c r="E437" s="36"/>
      <c r="F437" s="12"/>
    </row>
    <row r="438" spans="5:6">
      <c r="E438" s="36"/>
      <c r="F438" s="12"/>
    </row>
    <row r="439" spans="5:6">
      <c r="E439" s="36"/>
      <c r="F439" s="12"/>
    </row>
    <row r="440" spans="5:6">
      <c r="E440" s="36"/>
      <c r="F440" s="12"/>
    </row>
    <row r="441" spans="5:6">
      <c r="E441" s="36"/>
      <c r="F441" s="12"/>
    </row>
    <row r="442" spans="5:6">
      <c r="E442" s="36"/>
      <c r="F442" s="12"/>
    </row>
    <row r="443" spans="5:6">
      <c r="E443" s="36"/>
      <c r="F443" s="12"/>
    </row>
    <row r="444" spans="5:6">
      <c r="E444" s="36"/>
      <c r="F444" s="12"/>
    </row>
    <row r="445" spans="5:6">
      <c r="E445" s="36"/>
      <c r="F445" s="13"/>
    </row>
    <row r="446" spans="5:6">
      <c r="E446" s="36"/>
      <c r="F446" s="13"/>
    </row>
    <row r="447" spans="5:6">
      <c r="E447" s="36"/>
      <c r="F447" s="13"/>
    </row>
    <row r="448" spans="5:6">
      <c r="E448" s="36"/>
      <c r="F448" s="13"/>
    </row>
    <row r="449" spans="5:6">
      <c r="E449" s="36"/>
      <c r="F449" s="13"/>
    </row>
    <row r="450" spans="5:6">
      <c r="E450" s="36"/>
      <c r="F450" s="13"/>
    </row>
    <row r="451" spans="5:6">
      <c r="E451" s="36"/>
      <c r="F451" s="13"/>
    </row>
    <row r="452" spans="5:6">
      <c r="E452" s="36"/>
      <c r="F452" s="13"/>
    </row>
    <row r="453" spans="5:6">
      <c r="E453" s="36"/>
      <c r="F453" s="13"/>
    </row>
    <row r="454" spans="5:6">
      <c r="E454" s="36"/>
      <c r="F454" s="13"/>
    </row>
    <row r="455" spans="5:6">
      <c r="E455" s="36"/>
      <c r="F455" s="12"/>
    </row>
    <row r="456" spans="5:6">
      <c r="E456" s="36"/>
      <c r="F456" s="13"/>
    </row>
    <row r="457" spans="5:6">
      <c r="E457" s="36"/>
      <c r="F457" s="13"/>
    </row>
    <row r="458" spans="5:6">
      <c r="E458" s="36"/>
      <c r="F458" s="13"/>
    </row>
    <row r="459" spans="5:6">
      <c r="E459" s="36"/>
      <c r="F459" s="12"/>
    </row>
    <row r="460" spans="5:6">
      <c r="E460" s="36"/>
      <c r="F460" s="12"/>
    </row>
    <row r="461" spans="5:6">
      <c r="E461" s="36"/>
      <c r="F461" s="12"/>
    </row>
    <row r="462" spans="5:6">
      <c r="E462" s="36"/>
      <c r="F462" s="12"/>
    </row>
    <row r="463" spans="5:6">
      <c r="E463" s="36"/>
      <c r="F463" s="12"/>
    </row>
    <row r="464" spans="5:6">
      <c r="E464" s="36"/>
      <c r="F464" s="12"/>
    </row>
    <row r="465" spans="5:6">
      <c r="E465" s="36"/>
      <c r="F465" s="12"/>
    </row>
    <row r="466" spans="5:6">
      <c r="E466" s="36"/>
      <c r="F466" s="12"/>
    </row>
    <row r="467" spans="5:6">
      <c r="E467" s="36"/>
      <c r="F467" s="12"/>
    </row>
    <row r="468" spans="5:6">
      <c r="E468" s="36"/>
      <c r="F468" s="12"/>
    </row>
    <row r="469" spans="5:6">
      <c r="E469" s="36"/>
      <c r="F469" s="12"/>
    </row>
    <row r="470" spans="5:6">
      <c r="E470" s="36"/>
      <c r="F470" s="12"/>
    </row>
    <row r="471" spans="5:6">
      <c r="E471" s="36"/>
      <c r="F471" s="12"/>
    </row>
    <row r="472" spans="5:6">
      <c r="E472" s="36"/>
      <c r="F472" s="12"/>
    </row>
    <row r="473" spans="5:6">
      <c r="E473" s="36"/>
      <c r="F473" s="12"/>
    </row>
    <row r="474" spans="5:6">
      <c r="E474" s="36"/>
      <c r="F474" s="12"/>
    </row>
    <row r="475" spans="5:6">
      <c r="E475" s="36"/>
      <c r="F475" s="36"/>
    </row>
    <row r="476" spans="5:6">
      <c r="E476" s="36"/>
      <c r="F476" s="36"/>
    </row>
    <row r="477" spans="5:6">
      <c r="E477" s="36"/>
      <c r="F477" s="36"/>
    </row>
    <row r="478" spans="5:6">
      <c r="E478" s="36"/>
      <c r="F478" s="36"/>
    </row>
    <row r="479" spans="5:6">
      <c r="E479" s="36"/>
      <c r="F479" s="36"/>
    </row>
    <row r="480" spans="5:6">
      <c r="E480" s="36"/>
      <c r="F480" s="36"/>
    </row>
    <row r="481" spans="5:6">
      <c r="E481" s="36"/>
      <c r="F481" s="36"/>
    </row>
    <row r="482" spans="5:6">
      <c r="E482" s="36"/>
      <c r="F482" s="36"/>
    </row>
    <row r="483" spans="5:6">
      <c r="E483" s="36"/>
      <c r="F483" s="36"/>
    </row>
    <row r="484" spans="5:6">
      <c r="E484" s="36"/>
      <c r="F484" s="36"/>
    </row>
    <row r="485" spans="5:6">
      <c r="E485" s="36"/>
      <c r="F485" s="36"/>
    </row>
    <row r="486" spans="5:6">
      <c r="E486" s="36"/>
      <c r="F486" s="36"/>
    </row>
    <row r="487" spans="5:6">
      <c r="E487" s="36"/>
      <c r="F487" s="36"/>
    </row>
    <row r="488" spans="5:6">
      <c r="E488" s="36"/>
      <c r="F488" s="36"/>
    </row>
    <row r="489" spans="5:6">
      <c r="E489" s="36"/>
      <c r="F489" s="36"/>
    </row>
    <row r="490" spans="5:6">
      <c r="E490" s="36"/>
      <c r="F490" s="36"/>
    </row>
    <row r="491" spans="5:6">
      <c r="E491" s="36"/>
      <c r="F491" s="36"/>
    </row>
    <row r="492" spans="5:6">
      <c r="E492" s="36"/>
      <c r="F492" s="36"/>
    </row>
    <row r="493" spans="5:6">
      <c r="E493" s="36"/>
      <c r="F493" s="36"/>
    </row>
    <row r="494" spans="5:6">
      <c r="E494" s="36"/>
      <c r="F494" s="36"/>
    </row>
    <row r="495" spans="5:6">
      <c r="E495" s="36"/>
      <c r="F495" s="36"/>
    </row>
    <row r="496" spans="5:6">
      <c r="E496" s="36"/>
      <c r="F496" s="36"/>
    </row>
    <row r="497" spans="5:6">
      <c r="E497" s="36"/>
      <c r="F497" s="36"/>
    </row>
    <row r="498" spans="5:6">
      <c r="E498" s="36"/>
      <c r="F498" s="36"/>
    </row>
    <row r="499" spans="5:6">
      <c r="E499" s="36"/>
      <c r="F499" s="36"/>
    </row>
    <row r="500" spans="5:6">
      <c r="E500" s="36"/>
      <c r="F500" s="36"/>
    </row>
    <row r="501" spans="5:6">
      <c r="E501" s="36"/>
      <c r="F501" s="36"/>
    </row>
    <row r="502" spans="5:6">
      <c r="E502" s="36"/>
      <c r="F502" s="36"/>
    </row>
    <row r="503" spans="5:6">
      <c r="E503" s="36"/>
      <c r="F503" s="36"/>
    </row>
    <row r="504" spans="5:6">
      <c r="E504" s="36"/>
      <c r="F504" s="36"/>
    </row>
    <row r="505" spans="5:6">
      <c r="E505" s="36"/>
      <c r="F505" s="36"/>
    </row>
    <row r="506" spans="5:6">
      <c r="E506" s="36"/>
      <c r="F506" s="36"/>
    </row>
    <row r="507" spans="5:6">
      <c r="E507" s="36"/>
      <c r="F507" s="36"/>
    </row>
    <row r="508" spans="5:6">
      <c r="E508" s="36"/>
      <c r="F508" s="36"/>
    </row>
    <row r="509" spans="5:6">
      <c r="E509" s="36"/>
      <c r="F509" s="36"/>
    </row>
    <row r="510" spans="5:6">
      <c r="E510" s="36"/>
      <c r="F510" s="36"/>
    </row>
    <row r="511" spans="5:6">
      <c r="E511" s="36"/>
      <c r="F511" s="36"/>
    </row>
    <row r="512" spans="5:6">
      <c r="E512" s="36"/>
      <c r="F512" s="36"/>
    </row>
    <row r="513" spans="5:6">
      <c r="E513" s="36"/>
      <c r="F513" s="36"/>
    </row>
    <row r="514" spans="5:6">
      <c r="E514" s="36"/>
      <c r="F514" s="36"/>
    </row>
    <row r="515" spans="5:6">
      <c r="E515" s="36"/>
      <c r="F515" s="36"/>
    </row>
    <row r="516" spans="5:6">
      <c r="E516" s="36"/>
      <c r="F516" s="36"/>
    </row>
    <row r="517" spans="5:6">
      <c r="E517" s="36"/>
      <c r="F517" s="36"/>
    </row>
    <row r="518" spans="5:6">
      <c r="E518" s="36"/>
      <c r="F518" s="36"/>
    </row>
    <row r="519" spans="5:6">
      <c r="E519" s="36"/>
      <c r="F519" s="36"/>
    </row>
    <row r="520" spans="5:6">
      <c r="E520" s="36"/>
      <c r="F520" s="36"/>
    </row>
    <row r="521" spans="5:6">
      <c r="E521" s="36"/>
      <c r="F521" s="36"/>
    </row>
    <row r="522" spans="5:6">
      <c r="E522" s="36"/>
      <c r="F522" s="36"/>
    </row>
    <row r="523" spans="5:6">
      <c r="E523" s="36"/>
      <c r="F523" s="36"/>
    </row>
    <row r="524" spans="5:6">
      <c r="E524" s="36"/>
      <c r="F524" s="36"/>
    </row>
    <row r="525" spans="5:6">
      <c r="E525" s="36"/>
      <c r="F525" s="36"/>
    </row>
    <row r="526" spans="5:6">
      <c r="E526" s="36"/>
      <c r="F526" s="36"/>
    </row>
    <row r="527" spans="5:6">
      <c r="E527" s="36"/>
      <c r="F527" s="36"/>
    </row>
    <row r="528" spans="5:6">
      <c r="E528" s="36"/>
      <c r="F528" s="36"/>
    </row>
    <row r="529" spans="5:6">
      <c r="E529" s="36"/>
      <c r="F529" s="36"/>
    </row>
    <row r="530" spans="5:6">
      <c r="E530" s="36"/>
      <c r="F530" s="36"/>
    </row>
    <row r="531" spans="5:6">
      <c r="E531" s="36"/>
      <c r="F531" s="36"/>
    </row>
    <row r="532" spans="5:6">
      <c r="E532" s="36"/>
      <c r="F532" s="36"/>
    </row>
    <row r="533" spans="5:6">
      <c r="E533" s="36"/>
      <c r="F533" s="36"/>
    </row>
    <row r="534" spans="5:6">
      <c r="E534" s="36"/>
      <c r="F534" s="36"/>
    </row>
    <row r="535" spans="5:6">
      <c r="E535" s="36"/>
      <c r="F535" s="36"/>
    </row>
    <row r="536" spans="5:6">
      <c r="E536" s="36"/>
      <c r="F536" s="36"/>
    </row>
    <row r="537" spans="5:6">
      <c r="E537" s="36"/>
      <c r="F537" s="36"/>
    </row>
    <row r="538" spans="5:6">
      <c r="E538" s="36"/>
      <c r="F538" s="36"/>
    </row>
    <row r="539" spans="5:6">
      <c r="E539" s="36"/>
      <c r="F539" s="36"/>
    </row>
    <row r="540" spans="5:6">
      <c r="E540" s="36"/>
      <c r="F540" s="36"/>
    </row>
    <row r="541" spans="5:6">
      <c r="E541" s="36"/>
      <c r="F541" s="36"/>
    </row>
    <row r="542" spans="5:6">
      <c r="E542" s="36"/>
      <c r="F542" s="36"/>
    </row>
    <row r="543" spans="5:6">
      <c r="E543" s="36"/>
      <c r="F543" s="36"/>
    </row>
    <row r="544" spans="5:6">
      <c r="E544" s="36"/>
      <c r="F544" s="36"/>
    </row>
    <row r="545" spans="5:6">
      <c r="E545" s="36"/>
      <c r="F545" s="36"/>
    </row>
    <row r="546" spans="5:6">
      <c r="E546" s="36"/>
      <c r="F546" s="36"/>
    </row>
    <row r="547" spans="5:6">
      <c r="E547" s="36"/>
      <c r="F547" s="36"/>
    </row>
    <row r="548" spans="5:6">
      <c r="E548" s="36"/>
      <c r="F548" s="36"/>
    </row>
    <row r="549" spans="5:6">
      <c r="E549" s="36"/>
      <c r="F549" s="36"/>
    </row>
    <row r="550" spans="5:6">
      <c r="E550" s="36"/>
      <c r="F550" s="36"/>
    </row>
    <row r="551" spans="5:6">
      <c r="E551" s="36"/>
      <c r="F551" s="36"/>
    </row>
    <row r="552" spans="5:6">
      <c r="E552" s="36"/>
      <c r="F552" s="36"/>
    </row>
    <row r="553" spans="5:6">
      <c r="E553" s="36"/>
      <c r="F553" s="36"/>
    </row>
    <row r="554" spans="5:6">
      <c r="E554" s="36"/>
      <c r="F554" s="36"/>
    </row>
    <row r="555" spans="5:6">
      <c r="E555" s="36"/>
      <c r="F555" s="36"/>
    </row>
    <row r="556" spans="5:6">
      <c r="E556" s="36"/>
      <c r="F556" s="36"/>
    </row>
    <row r="557" spans="5:6">
      <c r="E557" s="36"/>
      <c r="F557" s="36"/>
    </row>
    <row r="558" spans="5:6">
      <c r="E558" s="36"/>
      <c r="F558" s="36"/>
    </row>
    <row r="559" spans="5:6">
      <c r="E559" s="36"/>
      <c r="F559" s="36"/>
    </row>
    <row r="560" spans="5:6">
      <c r="E560" s="36"/>
      <c r="F560" s="36"/>
    </row>
    <row r="561" spans="5:6">
      <c r="E561" s="36"/>
      <c r="F561" s="36"/>
    </row>
    <row r="562" spans="5:6">
      <c r="E562" s="36"/>
      <c r="F562" s="36"/>
    </row>
    <row r="563" spans="5:6">
      <c r="E563" s="36"/>
      <c r="F563" s="36"/>
    </row>
    <row r="564" spans="5:6">
      <c r="E564" s="36"/>
      <c r="F564" s="36"/>
    </row>
    <row r="565" spans="5:6">
      <c r="E565" s="36"/>
      <c r="F565" s="36"/>
    </row>
    <row r="566" spans="5:6">
      <c r="E566" s="36"/>
      <c r="F566" s="36"/>
    </row>
    <row r="567" spans="5:6">
      <c r="E567" s="36"/>
      <c r="F567" s="36"/>
    </row>
    <row r="568" spans="5:6">
      <c r="E568" s="36"/>
      <c r="F568" s="36"/>
    </row>
    <row r="569" spans="5:6">
      <c r="E569" s="36"/>
      <c r="F569" s="36"/>
    </row>
    <row r="570" spans="5:6">
      <c r="E570" s="36"/>
      <c r="F570" s="36"/>
    </row>
    <row r="571" spans="5:6">
      <c r="E571" s="36"/>
      <c r="F571" s="36"/>
    </row>
    <row r="572" spans="5:6">
      <c r="E572" s="36"/>
      <c r="F572" s="36"/>
    </row>
    <row r="573" spans="5:6">
      <c r="E573" s="36"/>
      <c r="F573" s="36"/>
    </row>
    <row r="574" spans="5:6">
      <c r="E574" s="36"/>
      <c r="F574" s="36"/>
    </row>
    <row r="575" spans="5:6">
      <c r="E575" s="36"/>
      <c r="F575" s="36"/>
    </row>
    <row r="576" spans="5:6">
      <c r="E576" s="36"/>
      <c r="F576" s="36"/>
    </row>
    <row r="577" spans="5:6">
      <c r="E577" s="36"/>
      <c r="F577" s="36"/>
    </row>
    <row r="578" spans="5:6">
      <c r="E578" s="36"/>
      <c r="F578" s="36"/>
    </row>
    <row r="579" spans="5:6">
      <c r="E579" s="36"/>
      <c r="F579" s="36"/>
    </row>
    <row r="580" spans="5:6">
      <c r="E580" s="36"/>
      <c r="F580" s="36"/>
    </row>
    <row r="581" spans="5:6">
      <c r="E581" s="36"/>
      <c r="F581" s="36"/>
    </row>
    <row r="582" spans="5:6">
      <c r="E582" s="36"/>
      <c r="F582" s="36"/>
    </row>
    <row r="583" spans="5:6">
      <c r="E583" s="36"/>
      <c r="F583" s="36"/>
    </row>
    <row r="584" spans="5:6">
      <c r="E584" s="36"/>
      <c r="F584" s="36"/>
    </row>
    <row r="585" spans="5:6">
      <c r="E585" s="36"/>
      <c r="F585" s="36"/>
    </row>
    <row r="586" spans="5:6">
      <c r="E586" s="36"/>
      <c r="F586" s="36"/>
    </row>
    <row r="587" spans="5:6">
      <c r="E587" s="36"/>
      <c r="F587" s="36"/>
    </row>
    <row r="588" spans="5:6">
      <c r="E588" s="36"/>
      <c r="F588" s="36"/>
    </row>
    <row r="589" spans="5:6">
      <c r="E589" s="36"/>
      <c r="F589" s="36"/>
    </row>
    <row r="590" spans="5:6">
      <c r="E590" s="36"/>
      <c r="F590" s="36"/>
    </row>
    <row r="591" spans="5:6">
      <c r="E591" s="36"/>
      <c r="F591" s="36"/>
    </row>
    <row r="592" spans="5:6">
      <c r="E592" s="36"/>
      <c r="F592" s="36"/>
    </row>
    <row r="593" spans="5:6">
      <c r="E593" s="36"/>
      <c r="F593" s="36"/>
    </row>
    <row r="594" spans="5:6">
      <c r="E594" s="36"/>
      <c r="F594" s="36"/>
    </row>
    <row r="595" spans="5:6">
      <c r="E595" s="36"/>
      <c r="F595" s="36"/>
    </row>
    <row r="596" spans="5:6">
      <c r="E596" s="36"/>
      <c r="F596" s="36"/>
    </row>
    <row r="597" spans="5:6">
      <c r="E597" s="36"/>
      <c r="F597" s="36"/>
    </row>
    <row r="598" spans="5:6">
      <c r="E598" s="36"/>
      <c r="F598" s="36"/>
    </row>
    <row r="599" spans="5:6">
      <c r="E599" s="36"/>
      <c r="F599" s="36"/>
    </row>
    <row r="600" spans="5:6">
      <c r="E600" s="36"/>
      <c r="F600" s="36"/>
    </row>
    <row r="601" spans="5:6">
      <c r="E601" s="36"/>
      <c r="F601" s="36"/>
    </row>
    <row r="602" spans="5:6">
      <c r="E602" s="36"/>
      <c r="F602" s="36"/>
    </row>
    <row r="603" spans="5:6">
      <c r="E603" s="36"/>
      <c r="F603" s="36"/>
    </row>
    <row r="604" spans="5:6">
      <c r="E604" s="36"/>
      <c r="F604" s="36"/>
    </row>
    <row r="605" spans="5:6">
      <c r="E605" s="36"/>
      <c r="F605" s="36"/>
    </row>
    <row r="606" spans="5:6">
      <c r="E606" s="36"/>
      <c r="F606" s="36"/>
    </row>
    <row r="607" spans="5:6">
      <c r="E607" s="36"/>
      <c r="F607" s="36"/>
    </row>
    <row r="608" spans="5:6">
      <c r="E608" s="36"/>
      <c r="F608" s="36"/>
    </row>
    <row r="609" spans="5:6">
      <c r="E609" s="36"/>
      <c r="F609" s="36"/>
    </row>
    <row r="610" spans="5:6">
      <c r="E610" s="36"/>
      <c r="F610" s="36"/>
    </row>
    <row r="611" spans="5:6">
      <c r="E611" s="36"/>
      <c r="F611" s="36"/>
    </row>
    <row r="612" spans="5:6">
      <c r="E612" s="36"/>
      <c r="F612" s="36"/>
    </row>
    <row r="613" spans="5:6">
      <c r="E613" s="36"/>
      <c r="F613" s="36"/>
    </row>
    <row r="614" spans="5:6">
      <c r="E614" s="36"/>
      <c r="F614" s="36"/>
    </row>
    <row r="615" spans="5:6">
      <c r="E615" s="36"/>
      <c r="F615" s="36"/>
    </row>
    <row r="616" spans="5:6">
      <c r="E616" s="36"/>
      <c r="F616" s="36"/>
    </row>
    <row r="617" spans="5:6">
      <c r="E617" s="36"/>
      <c r="F617" s="36"/>
    </row>
    <row r="618" spans="5:6">
      <c r="E618" s="36"/>
      <c r="F618" s="36"/>
    </row>
    <row r="619" spans="5:6">
      <c r="E619" s="36"/>
      <c r="F619" s="36"/>
    </row>
    <row r="620" spans="5:6">
      <c r="E620" s="36"/>
      <c r="F620" s="36"/>
    </row>
    <row r="621" spans="5:6">
      <c r="E621" s="36"/>
      <c r="F621" s="36"/>
    </row>
    <row r="622" spans="5:6">
      <c r="E622" s="36"/>
      <c r="F622" s="36"/>
    </row>
    <row r="623" spans="5:6">
      <c r="E623" s="36"/>
      <c r="F623" s="36"/>
    </row>
    <row r="624" spans="5:6">
      <c r="E624" s="36"/>
      <c r="F624" s="36"/>
    </row>
    <row r="625" spans="5:6">
      <c r="E625" s="36"/>
      <c r="F625" s="36"/>
    </row>
    <row r="626" spans="5:6">
      <c r="E626" s="36"/>
      <c r="F626" s="36"/>
    </row>
    <row r="627" spans="5:6">
      <c r="E627" s="36"/>
      <c r="F627" s="36"/>
    </row>
    <row r="628" spans="5:6">
      <c r="E628" s="36"/>
      <c r="F628" s="36"/>
    </row>
    <row r="629" spans="5:6">
      <c r="E629" s="36"/>
      <c r="F629" s="36"/>
    </row>
    <row r="630" spans="5:6">
      <c r="E630" s="36"/>
      <c r="F630" s="36"/>
    </row>
    <row r="631" spans="5:6">
      <c r="E631" s="36"/>
      <c r="F631" s="36"/>
    </row>
    <row r="632" spans="5:6">
      <c r="E632" s="36"/>
      <c r="F632" s="36"/>
    </row>
    <row r="633" spans="5:6">
      <c r="E633" s="36"/>
      <c r="F633" s="36"/>
    </row>
    <row r="634" spans="5:6">
      <c r="E634" s="36"/>
      <c r="F634" s="36"/>
    </row>
    <row r="635" spans="5:6">
      <c r="E635" s="36"/>
      <c r="F635" s="36"/>
    </row>
    <row r="636" spans="5:6">
      <c r="E636" s="36"/>
      <c r="F636" s="36"/>
    </row>
    <row r="637" spans="5:6">
      <c r="E637" s="36"/>
      <c r="F637" s="36"/>
    </row>
    <row r="638" spans="5:6">
      <c r="E638" s="36"/>
      <c r="F638" s="36"/>
    </row>
    <row r="639" spans="5:6">
      <c r="E639" s="36"/>
      <c r="F639" s="36"/>
    </row>
    <row r="640" spans="5:6">
      <c r="E640" s="36"/>
      <c r="F640" s="36"/>
    </row>
    <row r="641" spans="5:6">
      <c r="E641" s="36"/>
      <c r="F641" s="36"/>
    </row>
    <row r="642" spans="5:6">
      <c r="E642" s="36"/>
      <c r="F642" s="36"/>
    </row>
    <row r="643" spans="5:6">
      <c r="E643" s="36"/>
      <c r="F643" s="36"/>
    </row>
    <row r="644" spans="5:6">
      <c r="E644" s="36"/>
      <c r="F644" s="36"/>
    </row>
    <row r="645" spans="5:6">
      <c r="E645" s="36"/>
      <c r="F645" s="36"/>
    </row>
    <row r="646" spans="5:6">
      <c r="E646" s="36"/>
      <c r="F646" s="36"/>
    </row>
    <row r="647" spans="5:6">
      <c r="E647" s="36"/>
      <c r="F647" s="36"/>
    </row>
    <row r="648" spans="5:6">
      <c r="E648" s="36"/>
      <c r="F648" s="36"/>
    </row>
    <row r="649" spans="5:6">
      <c r="E649" s="36"/>
      <c r="F649" s="36"/>
    </row>
    <row r="650" spans="5:6">
      <c r="E650" s="36"/>
      <c r="F650" s="36"/>
    </row>
    <row r="651" spans="5:6">
      <c r="E651" s="36"/>
      <c r="F651" s="36"/>
    </row>
    <row r="652" spans="5:6">
      <c r="E652" s="36"/>
      <c r="F652" s="36"/>
    </row>
    <row r="653" spans="5:6">
      <c r="E653" s="36"/>
      <c r="F653" s="36"/>
    </row>
    <row r="654" spans="5:6">
      <c r="E654" s="36"/>
      <c r="F654" s="36"/>
    </row>
    <row r="655" spans="5:6">
      <c r="E655" s="36"/>
      <c r="F655" s="36"/>
    </row>
    <row r="656" spans="5:6">
      <c r="E656" s="36"/>
      <c r="F656" s="36"/>
    </row>
    <row r="657" spans="5:6">
      <c r="E657" s="36"/>
      <c r="F657" s="36"/>
    </row>
    <row r="658" spans="5:6">
      <c r="E658" s="36"/>
      <c r="F658" s="36"/>
    </row>
    <row r="659" spans="5:6">
      <c r="E659" s="36"/>
      <c r="F659" s="36"/>
    </row>
    <row r="660" spans="5:6">
      <c r="E660" s="36"/>
      <c r="F660" s="36"/>
    </row>
    <row r="661" spans="5:6">
      <c r="E661" s="36"/>
      <c r="F661" s="36"/>
    </row>
    <row r="662" spans="5:6">
      <c r="E662" s="36"/>
      <c r="F662" s="36"/>
    </row>
    <row r="663" spans="5:6">
      <c r="E663" s="36"/>
      <c r="F663" s="36"/>
    </row>
    <row r="664" spans="5:6">
      <c r="E664" s="36"/>
      <c r="F664" s="36"/>
    </row>
    <row r="665" spans="5:6">
      <c r="E665" s="36"/>
      <c r="F665" s="36"/>
    </row>
    <row r="666" spans="5:6">
      <c r="E666" s="36"/>
      <c r="F666" s="36"/>
    </row>
    <row r="667" spans="5:6">
      <c r="E667" s="36"/>
      <c r="F667" s="36"/>
    </row>
    <row r="668" spans="5:6">
      <c r="E668" s="36"/>
      <c r="F668" s="36"/>
    </row>
    <row r="669" spans="5:6">
      <c r="E669" s="36"/>
      <c r="F669" s="36"/>
    </row>
    <row r="670" spans="5:6">
      <c r="E670" s="36"/>
      <c r="F670" s="36"/>
    </row>
    <row r="671" spans="5:6">
      <c r="E671" s="36"/>
      <c r="F671" s="36"/>
    </row>
    <row r="672" spans="5:6">
      <c r="E672" s="36"/>
      <c r="F672" s="36"/>
    </row>
    <row r="673" spans="5:6">
      <c r="E673" s="36"/>
      <c r="F673" s="36"/>
    </row>
    <row r="674" spans="5:6">
      <c r="E674" s="36"/>
      <c r="F674" s="36"/>
    </row>
    <row r="675" spans="5:6">
      <c r="E675" s="36"/>
      <c r="F675" s="36"/>
    </row>
    <row r="676" spans="5:6">
      <c r="E676" s="36"/>
      <c r="F676" s="36"/>
    </row>
    <row r="677" spans="5:6">
      <c r="E677" s="36"/>
      <c r="F677" s="36"/>
    </row>
    <row r="678" spans="5:6">
      <c r="E678" s="36"/>
      <c r="F678" s="36"/>
    </row>
    <row r="679" spans="5:6">
      <c r="E679" s="36"/>
      <c r="F679" s="36"/>
    </row>
    <row r="680" spans="5:6">
      <c r="E680" s="36"/>
      <c r="F680" s="36"/>
    </row>
    <row r="681" spans="5:6">
      <c r="E681" s="36"/>
      <c r="F681" s="36"/>
    </row>
    <row r="682" spans="5:6">
      <c r="E682" s="36"/>
      <c r="F682" s="36"/>
    </row>
    <row r="683" spans="5:6">
      <c r="E683" s="36"/>
      <c r="F683" s="36"/>
    </row>
    <row r="684" spans="5:6">
      <c r="E684" s="36"/>
      <c r="F684" s="36"/>
    </row>
    <row r="685" spans="5:6">
      <c r="E685" s="36"/>
      <c r="F685" s="36"/>
    </row>
    <row r="686" spans="5:6">
      <c r="E686" s="36"/>
      <c r="F686" s="36"/>
    </row>
    <row r="687" spans="5:6">
      <c r="E687" s="36"/>
      <c r="F687" s="36"/>
    </row>
    <row r="688" spans="5:6">
      <c r="E688" s="36"/>
      <c r="F688" s="36"/>
    </row>
    <row r="689" spans="5:6">
      <c r="E689" s="36"/>
      <c r="F689" s="36"/>
    </row>
    <row r="690" spans="5:6">
      <c r="E690" s="36"/>
      <c r="F690" s="36"/>
    </row>
    <row r="691" spans="5:6">
      <c r="E691" s="36"/>
      <c r="F691" s="36"/>
    </row>
    <row r="692" spans="5:6">
      <c r="E692" s="36"/>
      <c r="F692" s="36"/>
    </row>
    <row r="693" spans="5:6">
      <c r="E693" s="36"/>
      <c r="F693" s="36"/>
    </row>
    <row r="694" spans="5:6">
      <c r="E694" s="36"/>
      <c r="F694" s="36"/>
    </row>
    <row r="695" spans="5:6">
      <c r="E695" s="36"/>
      <c r="F695" s="36"/>
    </row>
    <row r="696" spans="5:6">
      <c r="E696" s="36"/>
      <c r="F696" s="36"/>
    </row>
    <row r="697" spans="5:6">
      <c r="E697" s="36"/>
      <c r="F697" s="36"/>
    </row>
    <row r="698" spans="5:6">
      <c r="E698" s="36"/>
      <c r="F698" s="36"/>
    </row>
    <row r="699" spans="5:6">
      <c r="E699" s="36"/>
      <c r="F699" s="36"/>
    </row>
    <row r="700" spans="5:6">
      <c r="E700" s="36"/>
      <c r="F700" s="36"/>
    </row>
    <row r="701" spans="5:6">
      <c r="E701" s="36"/>
      <c r="F701" s="36"/>
    </row>
    <row r="702" spans="5:6">
      <c r="E702" s="36"/>
      <c r="F702" s="36"/>
    </row>
    <row r="703" spans="5:6">
      <c r="E703" s="36"/>
      <c r="F703" s="36"/>
    </row>
    <row r="704" spans="5:6">
      <c r="E704" s="36"/>
      <c r="F704" s="36"/>
    </row>
    <row r="705" spans="5:6">
      <c r="E705" s="36"/>
      <c r="F705" s="36"/>
    </row>
    <row r="706" spans="5:6">
      <c r="E706" s="36"/>
      <c r="F706" s="36"/>
    </row>
    <row r="707" spans="5:6">
      <c r="E707" s="36"/>
      <c r="F707" s="36"/>
    </row>
    <row r="708" spans="5:6">
      <c r="E708" s="36"/>
      <c r="F708" s="36"/>
    </row>
    <row r="709" spans="5:6">
      <c r="E709" s="36"/>
      <c r="F709" s="36"/>
    </row>
    <row r="710" spans="5:6">
      <c r="E710" s="36"/>
      <c r="F710" s="36"/>
    </row>
    <row r="711" spans="5:6">
      <c r="E711" s="36"/>
      <c r="F711" s="36"/>
    </row>
    <row r="712" spans="5:6">
      <c r="E712" s="36"/>
      <c r="F712" s="36"/>
    </row>
    <row r="713" spans="5:6">
      <c r="E713" s="36"/>
      <c r="F713" s="36"/>
    </row>
    <row r="714" spans="5:6">
      <c r="E714" s="36"/>
      <c r="F714" s="36"/>
    </row>
    <row r="715" spans="5:6">
      <c r="E715" s="36"/>
      <c r="F715" s="36"/>
    </row>
    <row r="716" spans="5:6">
      <c r="E716" s="36"/>
      <c r="F716" s="36"/>
    </row>
    <row r="717" spans="5:6">
      <c r="E717" s="36"/>
      <c r="F717" s="36"/>
    </row>
    <row r="718" spans="5:6">
      <c r="E718" s="36"/>
      <c r="F718" s="36"/>
    </row>
    <row r="719" spans="5:6">
      <c r="E719" s="36"/>
      <c r="F719" s="36"/>
    </row>
    <row r="720" spans="5:6">
      <c r="E720" s="36"/>
      <c r="F720" s="36"/>
    </row>
    <row r="721" spans="5:6">
      <c r="E721" s="36"/>
      <c r="F721" s="36"/>
    </row>
    <row r="722" spans="5:6">
      <c r="E722" s="36"/>
      <c r="F722" s="36"/>
    </row>
    <row r="723" spans="5:6">
      <c r="E723" s="36"/>
      <c r="F723" s="36"/>
    </row>
    <row r="724" spans="5:6">
      <c r="E724" s="36"/>
      <c r="F724" s="36"/>
    </row>
    <row r="725" spans="5:6">
      <c r="E725" s="36"/>
      <c r="F725" s="36"/>
    </row>
    <row r="726" spans="5:6">
      <c r="E726" s="36"/>
      <c r="F726" s="36"/>
    </row>
    <row r="727" spans="5:6">
      <c r="E727" s="36"/>
      <c r="F727" s="36"/>
    </row>
    <row r="728" spans="5:6">
      <c r="E728" s="36"/>
      <c r="F728" s="36"/>
    </row>
    <row r="729" spans="5:6">
      <c r="E729" s="36"/>
      <c r="F729" s="36"/>
    </row>
    <row r="730" spans="5:6">
      <c r="E730" s="36"/>
      <c r="F730" s="36"/>
    </row>
    <row r="731" spans="5:6">
      <c r="E731" s="36"/>
      <c r="F731" s="36"/>
    </row>
    <row r="732" spans="5:6">
      <c r="E732" s="36"/>
      <c r="F732" s="36"/>
    </row>
    <row r="733" spans="5:6">
      <c r="E733" s="36"/>
      <c r="F733" s="36"/>
    </row>
    <row r="734" spans="5:6">
      <c r="E734" s="36"/>
      <c r="F734" s="36"/>
    </row>
    <row r="735" spans="5:6">
      <c r="E735" s="36"/>
      <c r="F735" s="36"/>
    </row>
    <row r="736" spans="5:6">
      <c r="E736" s="36"/>
      <c r="F736" s="36"/>
    </row>
    <row r="737" spans="5:6">
      <c r="E737" s="36"/>
      <c r="F737" s="36"/>
    </row>
    <row r="738" spans="5:6">
      <c r="E738" s="36"/>
      <c r="F738" s="36"/>
    </row>
    <row r="739" spans="5:6">
      <c r="E739" s="36"/>
      <c r="F739" s="36"/>
    </row>
    <row r="740" spans="5:6">
      <c r="E740" s="36"/>
      <c r="F740" s="36"/>
    </row>
    <row r="741" spans="5:6">
      <c r="E741" s="36"/>
      <c r="F741" s="36"/>
    </row>
    <row r="742" spans="5:6">
      <c r="E742" s="36"/>
      <c r="F742" s="36"/>
    </row>
    <row r="743" spans="5:6">
      <c r="E743" s="36"/>
      <c r="F743" s="36"/>
    </row>
    <row r="744" spans="5:6">
      <c r="E744" s="36"/>
      <c r="F744" s="36"/>
    </row>
    <row r="745" spans="5:6">
      <c r="E745" s="36"/>
      <c r="F745" s="36"/>
    </row>
    <row r="746" spans="5:6">
      <c r="E746" s="36"/>
      <c r="F746" s="36"/>
    </row>
    <row r="747" spans="5:6">
      <c r="E747" s="36"/>
      <c r="F747" s="36"/>
    </row>
    <row r="748" spans="5:6">
      <c r="E748" s="36"/>
      <c r="F748" s="36"/>
    </row>
    <row r="749" spans="5:6">
      <c r="E749" s="36"/>
      <c r="F749" s="36"/>
    </row>
    <row r="750" spans="5:6">
      <c r="E750" s="36"/>
      <c r="F750" s="36"/>
    </row>
    <row r="751" spans="5:6">
      <c r="E751" s="36"/>
      <c r="F751" s="36"/>
    </row>
    <row r="752" spans="5:6">
      <c r="E752" s="36"/>
      <c r="F752" s="36"/>
    </row>
    <row r="753" spans="5:6">
      <c r="E753" s="36"/>
      <c r="F753" s="36"/>
    </row>
    <row r="754" spans="5:6">
      <c r="E754" s="36"/>
      <c r="F754" s="36"/>
    </row>
    <row r="755" spans="5:6">
      <c r="E755" s="36"/>
      <c r="F755" s="36"/>
    </row>
    <row r="756" spans="5:6">
      <c r="E756" s="36"/>
      <c r="F756" s="36"/>
    </row>
    <row r="757" spans="5:6">
      <c r="E757" s="36"/>
      <c r="F757" s="36"/>
    </row>
    <row r="758" spans="5:6">
      <c r="E758" s="36"/>
      <c r="F758" s="36"/>
    </row>
    <row r="759" spans="5:6">
      <c r="E759" s="36"/>
      <c r="F759" s="36"/>
    </row>
    <row r="760" spans="5:6">
      <c r="E760" s="36"/>
      <c r="F760" s="36"/>
    </row>
    <row r="761" spans="5:6">
      <c r="E761" s="36"/>
      <c r="F761" s="36"/>
    </row>
    <row r="762" spans="5:6">
      <c r="E762" s="36"/>
      <c r="F762" s="36"/>
    </row>
    <row r="763" spans="5:6">
      <c r="E763" s="36"/>
      <c r="F763" s="36"/>
    </row>
    <row r="764" spans="5:6">
      <c r="E764" s="36"/>
      <c r="F764" s="36"/>
    </row>
    <row r="765" spans="5:6">
      <c r="E765" s="36"/>
      <c r="F765" s="36"/>
    </row>
    <row r="766" spans="5:6">
      <c r="E766" s="36"/>
      <c r="F766" s="36"/>
    </row>
    <row r="767" spans="5:6">
      <c r="E767" s="36"/>
      <c r="F767" s="36"/>
    </row>
    <row r="768" spans="5:6">
      <c r="E768" s="36"/>
      <c r="F768" s="36"/>
    </row>
    <row r="769" spans="5:6">
      <c r="E769" s="36"/>
      <c r="F769" s="36"/>
    </row>
    <row r="770" spans="5:6">
      <c r="E770" s="36"/>
      <c r="F770" s="36"/>
    </row>
    <row r="771" spans="5:6">
      <c r="E771" s="36"/>
      <c r="F771" s="36"/>
    </row>
    <row r="772" spans="5:6">
      <c r="E772" s="36"/>
      <c r="F772" s="36"/>
    </row>
    <row r="773" spans="5:6">
      <c r="E773" s="36"/>
      <c r="F773" s="36"/>
    </row>
    <row r="774" spans="5:6">
      <c r="E774" s="36"/>
      <c r="F774" s="36"/>
    </row>
    <row r="775" spans="5:6">
      <c r="E775" s="36"/>
      <c r="F775" s="36"/>
    </row>
    <row r="776" spans="5:6">
      <c r="E776" s="36"/>
      <c r="F776" s="36"/>
    </row>
    <row r="777" spans="5:6">
      <c r="E777" s="36"/>
      <c r="F777" s="36"/>
    </row>
    <row r="778" spans="5:6">
      <c r="E778" s="36"/>
      <c r="F778" s="36"/>
    </row>
    <row r="779" spans="5:6">
      <c r="E779" s="36"/>
      <c r="F779" s="36"/>
    </row>
    <row r="780" spans="5:6">
      <c r="E780" s="36"/>
      <c r="F780" s="36"/>
    </row>
    <row r="781" spans="5:6">
      <c r="E781" s="36"/>
      <c r="F781" s="36"/>
    </row>
    <row r="782" spans="5:6">
      <c r="E782" s="36"/>
      <c r="F782" s="36"/>
    </row>
    <row r="783" spans="5:6">
      <c r="E783" s="36"/>
      <c r="F783" s="36"/>
    </row>
    <row r="784" spans="5:6">
      <c r="E784" s="36"/>
      <c r="F784" s="36"/>
    </row>
    <row r="785" spans="5:6">
      <c r="E785" s="36"/>
      <c r="F785" s="36"/>
    </row>
    <row r="786" spans="5:6">
      <c r="E786" s="36"/>
      <c r="F786" s="36"/>
    </row>
    <row r="787" spans="5:6">
      <c r="E787" s="36"/>
      <c r="F787" s="36"/>
    </row>
    <row r="788" spans="5:6">
      <c r="E788" s="36"/>
      <c r="F788" s="36"/>
    </row>
    <row r="789" spans="5:6">
      <c r="E789" s="36"/>
      <c r="F789" s="36"/>
    </row>
    <row r="790" spans="5:6">
      <c r="E790" s="36"/>
      <c r="F790" s="36"/>
    </row>
    <row r="791" spans="5:6">
      <c r="E791" s="36"/>
      <c r="F791" s="36"/>
    </row>
    <row r="792" spans="5:6">
      <c r="E792" s="36"/>
      <c r="F792" s="36"/>
    </row>
    <row r="793" spans="5:6">
      <c r="E793" s="36"/>
      <c r="F793" s="36"/>
    </row>
    <row r="794" spans="5:6">
      <c r="E794" s="36"/>
      <c r="F794" s="36"/>
    </row>
    <row r="795" spans="5:6">
      <c r="E795" s="36"/>
      <c r="F795" s="36"/>
    </row>
    <row r="796" spans="5:6">
      <c r="E796" s="36"/>
      <c r="F796" s="36"/>
    </row>
    <row r="797" spans="5:6">
      <c r="E797" s="36"/>
      <c r="F797" s="36"/>
    </row>
    <row r="798" spans="5:6">
      <c r="E798" s="36"/>
      <c r="F798" s="36"/>
    </row>
    <row r="799" spans="5:6">
      <c r="E799" s="36"/>
      <c r="F799" s="36"/>
    </row>
    <row r="800" spans="5:6">
      <c r="E800" s="36"/>
      <c r="F800" s="36"/>
    </row>
    <row r="801" spans="5:6">
      <c r="E801" s="36"/>
      <c r="F801" s="36"/>
    </row>
    <row r="802" spans="5:6">
      <c r="E802" s="36"/>
      <c r="F802" s="36"/>
    </row>
    <row r="803" spans="5:6">
      <c r="E803" s="36"/>
      <c r="F803" s="36"/>
    </row>
    <row r="804" spans="5:6">
      <c r="E804" s="36"/>
      <c r="F804" s="36"/>
    </row>
    <row r="805" spans="5:6">
      <c r="E805" s="36"/>
      <c r="F805" s="36"/>
    </row>
    <row r="806" spans="5:6">
      <c r="E806" s="36"/>
      <c r="F806" s="36"/>
    </row>
    <row r="807" spans="5:6">
      <c r="E807" s="36"/>
      <c r="F807" s="36"/>
    </row>
    <row r="808" spans="5:6">
      <c r="E808" s="36"/>
      <c r="F808" s="36"/>
    </row>
    <row r="809" spans="5:6">
      <c r="E809" s="36"/>
      <c r="F809" s="36"/>
    </row>
    <row r="810" spans="5:6">
      <c r="E810" s="36"/>
      <c r="F810" s="36"/>
    </row>
    <row r="811" spans="5:6">
      <c r="E811" s="36"/>
      <c r="F811" s="36"/>
    </row>
    <row r="812" spans="5:6">
      <c r="E812" s="36"/>
      <c r="F812" s="36"/>
    </row>
    <row r="813" spans="5:6">
      <c r="E813" s="36"/>
      <c r="F813" s="36"/>
    </row>
    <row r="814" spans="5:6">
      <c r="E814" s="36"/>
      <c r="F814" s="36"/>
    </row>
    <row r="815" spans="5:6">
      <c r="E815" s="36"/>
      <c r="F815" s="36"/>
    </row>
    <row r="816" spans="5:6">
      <c r="E816" s="36"/>
      <c r="F816" s="36"/>
    </row>
    <row r="817" spans="5:6">
      <c r="E817" s="36"/>
      <c r="F817" s="36"/>
    </row>
    <row r="818" spans="5:6">
      <c r="E818" s="36"/>
      <c r="F818" s="36"/>
    </row>
    <row r="819" spans="5:6">
      <c r="E819" s="36"/>
      <c r="F819" s="36"/>
    </row>
    <row r="820" spans="5:6">
      <c r="E820" s="36"/>
      <c r="F820" s="36"/>
    </row>
    <row r="821" spans="5:6">
      <c r="E821" s="36"/>
      <c r="F821" s="36"/>
    </row>
    <row r="822" spans="5:6">
      <c r="E822" s="36"/>
      <c r="F822" s="36"/>
    </row>
    <row r="823" spans="5:6">
      <c r="E823" s="36"/>
      <c r="F823" s="36"/>
    </row>
    <row r="824" spans="5:6">
      <c r="E824" s="36"/>
      <c r="F824" s="36"/>
    </row>
    <row r="825" spans="5:6">
      <c r="E825" s="36"/>
      <c r="F825" s="36"/>
    </row>
    <row r="826" spans="5:6">
      <c r="E826" s="36"/>
      <c r="F826" s="36"/>
    </row>
    <row r="827" spans="5:6">
      <c r="E827" s="36"/>
      <c r="F827" s="36"/>
    </row>
    <row r="828" spans="5:6">
      <c r="E828" s="36"/>
      <c r="F828" s="36"/>
    </row>
    <row r="829" spans="5:6">
      <c r="E829" s="36"/>
      <c r="F829" s="36"/>
    </row>
    <row r="830" spans="5:6">
      <c r="E830" s="36"/>
      <c r="F830" s="36"/>
    </row>
    <row r="831" spans="5:6">
      <c r="E831" s="36"/>
      <c r="F831" s="36"/>
    </row>
    <row r="832" spans="5:6">
      <c r="E832" s="36"/>
      <c r="F832" s="36"/>
    </row>
    <row r="833" spans="5:6">
      <c r="E833" s="36"/>
      <c r="F833" s="36"/>
    </row>
    <row r="834" spans="5:6">
      <c r="E834" s="36"/>
      <c r="F834" s="36"/>
    </row>
    <row r="835" spans="5:6">
      <c r="E835" s="36"/>
      <c r="F835" s="36"/>
    </row>
    <row r="836" spans="5:6">
      <c r="E836" s="36"/>
      <c r="F836" s="36"/>
    </row>
    <row r="837" spans="5:6">
      <c r="E837" s="36"/>
      <c r="F837" s="36"/>
    </row>
    <row r="838" spans="5:6">
      <c r="E838" s="36"/>
      <c r="F838" s="36"/>
    </row>
    <row r="839" spans="5:6">
      <c r="E839" s="36"/>
      <c r="F839" s="36"/>
    </row>
    <row r="840" spans="5:6">
      <c r="E840" s="36"/>
      <c r="F840" s="36"/>
    </row>
    <row r="841" spans="5:6">
      <c r="E841" s="36"/>
      <c r="F841" s="36"/>
    </row>
    <row r="842" spans="5:6">
      <c r="E842" s="36"/>
      <c r="F842" s="36"/>
    </row>
    <row r="843" spans="5:6">
      <c r="E843" s="36"/>
      <c r="F843" s="36"/>
    </row>
    <row r="844" spans="5:6">
      <c r="E844" s="36"/>
      <c r="F844" s="36"/>
    </row>
    <row r="845" spans="5:6">
      <c r="E845" s="36"/>
      <c r="F845" s="36"/>
    </row>
    <row r="846" spans="5:6">
      <c r="E846" s="36"/>
      <c r="F846" s="36"/>
    </row>
    <row r="847" spans="5:6">
      <c r="E847" s="36"/>
      <c r="F847" s="36"/>
    </row>
    <row r="848" spans="5:6">
      <c r="E848" s="36"/>
      <c r="F848" s="36"/>
    </row>
    <row r="849" spans="5:6">
      <c r="E849" s="36"/>
      <c r="F849" s="36"/>
    </row>
    <row r="850" spans="5:6">
      <c r="E850" s="36"/>
      <c r="F850" s="36"/>
    </row>
    <row r="851" spans="5:6">
      <c r="E851" s="36"/>
      <c r="F851" s="36"/>
    </row>
    <row r="852" spans="5:6">
      <c r="E852" s="36"/>
      <c r="F852" s="36"/>
    </row>
    <row r="853" spans="5:6">
      <c r="E853" s="36"/>
      <c r="F853" s="36"/>
    </row>
    <row r="854" spans="5:6">
      <c r="E854" s="36"/>
      <c r="F854" s="36"/>
    </row>
    <row r="855" spans="5:6">
      <c r="E855" s="36"/>
      <c r="F855" s="36"/>
    </row>
    <row r="856" spans="5:6">
      <c r="E856" s="36"/>
      <c r="F856" s="36"/>
    </row>
    <row r="857" spans="5:6">
      <c r="E857" s="36"/>
      <c r="F857" s="36"/>
    </row>
    <row r="858" spans="5:6">
      <c r="E858" s="36"/>
      <c r="F858" s="36"/>
    </row>
    <row r="859" spans="5:6">
      <c r="E859" s="36"/>
      <c r="F859" s="36"/>
    </row>
    <row r="860" spans="5:6">
      <c r="E860" s="36"/>
      <c r="F860" s="36"/>
    </row>
    <row r="861" spans="5:6">
      <c r="E861" s="36"/>
      <c r="F861" s="36"/>
    </row>
    <row r="862" spans="5:6">
      <c r="E862" s="36"/>
      <c r="F862" s="36"/>
    </row>
    <row r="863" spans="5:6">
      <c r="E863" s="36"/>
      <c r="F863" s="36"/>
    </row>
    <row r="864" spans="5:6">
      <c r="E864" s="36"/>
      <c r="F864" s="36"/>
    </row>
    <row r="865" spans="5:6">
      <c r="E865" s="36"/>
      <c r="F865" s="36"/>
    </row>
    <row r="866" spans="5:6">
      <c r="E866" s="36"/>
      <c r="F866" s="36"/>
    </row>
    <row r="867" spans="5:6">
      <c r="E867" s="36"/>
      <c r="F867" s="36"/>
    </row>
    <row r="868" spans="5:6">
      <c r="E868" s="36"/>
      <c r="F868" s="36"/>
    </row>
    <row r="869" spans="5:6">
      <c r="E869" s="36"/>
      <c r="F869" s="36"/>
    </row>
    <row r="870" spans="5:6">
      <c r="E870" s="36"/>
      <c r="F870" s="36"/>
    </row>
    <row r="871" spans="5:6">
      <c r="E871" s="36"/>
      <c r="F871" s="36"/>
    </row>
    <row r="872" spans="5:6">
      <c r="E872" s="36"/>
      <c r="F872" s="36"/>
    </row>
    <row r="873" spans="5:6">
      <c r="E873" s="36"/>
      <c r="F873" s="36"/>
    </row>
    <row r="874" spans="5:6">
      <c r="E874" s="36"/>
      <c r="F874" s="36"/>
    </row>
    <row r="875" spans="5:6">
      <c r="E875" s="36"/>
      <c r="F875" s="36"/>
    </row>
    <row r="876" spans="5:6">
      <c r="E876" s="36"/>
      <c r="F876" s="36"/>
    </row>
    <row r="877" spans="5:6">
      <c r="E877" s="36"/>
      <c r="F877" s="36"/>
    </row>
    <row r="878" spans="5:6">
      <c r="E878" s="36"/>
      <c r="F878" s="36"/>
    </row>
    <row r="879" spans="5:6">
      <c r="E879" s="36"/>
      <c r="F879" s="36"/>
    </row>
    <row r="880" spans="5:6">
      <c r="E880" s="36"/>
      <c r="F880" s="36"/>
    </row>
    <row r="881" spans="5:6">
      <c r="E881" s="36"/>
      <c r="F881" s="36"/>
    </row>
    <row r="882" spans="5:6">
      <c r="E882" s="36"/>
      <c r="F882" s="36"/>
    </row>
    <row r="883" spans="5:6">
      <c r="E883" s="36"/>
      <c r="F883" s="36"/>
    </row>
    <row r="884" spans="5:6">
      <c r="E884" s="36"/>
      <c r="F884" s="36"/>
    </row>
    <row r="885" spans="5:6">
      <c r="E885" s="36"/>
      <c r="F885" s="36"/>
    </row>
    <row r="886" spans="5:6">
      <c r="E886" s="36"/>
      <c r="F886" s="36"/>
    </row>
    <row r="887" spans="5:6">
      <c r="E887" s="36"/>
      <c r="F887" s="36"/>
    </row>
    <row r="888" spans="5:6">
      <c r="E888" s="36"/>
      <c r="F888" s="36"/>
    </row>
    <row r="889" spans="5:6">
      <c r="E889" s="36"/>
      <c r="F889" s="36"/>
    </row>
    <row r="890" spans="5:6">
      <c r="E890" s="36"/>
      <c r="F890" s="36"/>
    </row>
    <row r="891" spans="5:6">
      <c r="E891" s="36"/>
      <c r="F891" s="36"/>
    </row>
    <row r="892" spans="5:6">
      <c r="E892" s="36"/>
      <c r="F892" s="36"/>
    </row>
    <row r="893" spans="5:6">
      <c r="E893" s="36"/>
      <c r="F893" s="36"/>
    </row>
    <row r="894" spans="5:6">
      <c r="E894" s="36"/>
      <c r="F894" s="36"/>
    </row>
    <row r="895" spans="5:6">
      <c r="E895" s="36"/>
      <c r="F895" s="36"/>
    </row>
    <row r="896" spans="5:6">
      <c r="E896" s="36"/>
      <c r="F896" s="36"/>
    </row>
    <row r="897" spans="5:6">
      <c r="E897" s="36"/>
      <c r="F897" s="36"/>
    </row>
    <row r="898" spans="5:6">
      <c r="E898" s="36"/>
      <c r="F898" s="36"/>
    </row>
    <row r="899" spans="5:6">
      <c r="E899" s="36"/>
      <c r="F899" s="36"/>
    </row>
    <row r="900" spans="5:6">
      <c r="E900" s="36"/>
      <c r="F900" s="36"/>
    </row>
    <row r="901" spans="5:6">
      <c r="E901" s="36"/>
      <c r="F901" s="36"/>
    </row>
    <row r="902" spans="5:6">
      <c r="E902" s="36"/>
      <c r="F902" s="36"/>
    </row>
    <row r="903" spans="5:6">
      <c r="E903" s="36"/>
      <c r="F903" s="36"/>
    </row>
    <row r="904" spans="5:6">
      <c r="E904" s="36"/>
      <c r="F904" s="36"/>
    </row>
    <row r="905" spans="5:6">
      <c r="E905" s="36"/>
      <c r="F905" s="36"/>
    </row>
    <row r="906" spans="5:6">
      <c r="E906" s="36"/>
      <c r="F906" s="36"/>
    </row>
    <row r="907" spans="5:6">
      <c r="E907" s="36"/>
      <c r="F907" s="36"/>
    </row>
    <row r="908" spans="5:6">
      <c r="E908" s="36"/>
      <c r="F908" s="36"/>
    </row>
    <row r="909" spans="5:6">
      <c r="E909" s="36"/>
      <c r="F909" s="36"/>
    </row>
    <row r="910" spans="5:6">
      <c r="E910" s="36"/>
      <c r="F910" s="36"/>
    </row>
    <row r="911" spans="5:6">
      <c r="E911" s="36"/>
      <c r="F911" s="36"/>
    </row>
    <row r="912" spans="5:6">
      <c r="E912" s="36"/>
      <c r="F912" s="36"/>
    </row>
    <row r="913" spans="5:6">
      <c r="E913" s="36"/>
      <c r="F913" s="36"/>
    </row>
    <row r="914" spans="5:6">
      <c r="E914" s="36"/>
      <c r="F914" s="36"/>
    </row>
    <row r="915" spans="5:6">
      <c r="E915" s="36"/>
      <c r="F915" s="36"/>
    </row>
    <row r="916" spans="5:6">
      <c r="E916" s="36"/>
      <c r="F916" s="36"/>
    </row>
    <row r="917" spans="5:6">
      <c r="E917" s="36"/>
      <c r="F917" s="36"/>
    </row>
    <row r="918" spans="5:6">
      <c r="E918" s="36"/>
      <c r="F918" s="36"/>
    </row>
    <row r="919" spans="5:6">
      <c r="E919" s="36"/>
      <c r="F919" s="36"/>
    </row>
    <row r="920" spans="5:6">
      <c r="E920" s="36"/>
      <c r="F920" s="36"/>
    </row>
    <row r="921" spans="5:6">
      <c r="E921" s="36"/>
      <c r="F921" s="36"/>
    </row>
    <row r="922" spans="5:6">
      <c r="E922" s="36"/>
      <c r="F922" s="36"/>
    </row>
    <row r="923" spans="5:6">
      <c r="E923" s="36"/>
      <c r="F923" s="36"/>
    </row>
    <row r="924" spans="5:6">
      <c r="E924" s="36"/>
      <c r="F924" s="36"/>
    </row>
  </sheetData>
  <autoFilter ref="A1:H2" xr:uid="{00000000-0009-0000-0000-000015000000}"/>
  <phoneticPr fontId="4" type="noConversion"/>
  <conditionalFormatting sqref="D1">
    <cfRule type="cellIs" dxfId="40" priority="2" operator="equal">
      <formula>0</formula>
    </cfRule>
  </conditionalFormatting>
  <conditionalFormatting sqref="F1:G1">
    <cfRule type="cellIs" dxfId="39" priority="1" operator="equal">
      <formula>0</formula>
    </cfRule>
  </conditionalFormatting>
  <pageMargins left="0.7" right="0.7" top="0.75" bottom="0.75" header="0.3" footer="0.3"/>
  <pageSetup paperSize="9" orientation="portrait" horizontalDpi="0" verticalDpi="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0"/>
  <dimension ref="A1:H978"/>
  <sheetViews>
    <sheetView topLeftCell="D1" workbookViewId="0">
      <pane ySplit="1" topLeftCell="A28" activePane="bottomLeft" state="frozen"/>
      <selection activeCell="XEK27" sqref="XEK27:XEL27"/>
      <selection pane="bottomLeft" activeCell="G32" sqref="G32"/>
    </sheetView>
  </sheetViews>
  <sheetFormatPr baseColWidth="10" defaultColWidth="15" defaultRowHeight="15.75"/>
  <cols>
    <col min="1" max="1" width="12" style="9" bestFit="1" customWidth="1"/>
    <col min="2" max="2" width="9" style="11" bestFit="1" customWidth="1"/>
    <col min="3" max="3" width="20.125" style="11" bestFit="1" customWidth="1"/>
    <col min="4" max="4" width="26.875" style="11" bestFit="1" customWidth="1"/>
    <col min="5" max="5" width="30.125" style="11" bestFit="1" customWidth="1"/>
    <col min="6" max="6" width="24.375" style="11" bestFit="1" customWidth="1"/>
    <col min="7" max="7" width="51.375" style="14" bestFit="1" customWidth="1"/>
    <col min="8" max="8" width="255.625" style="11" bestFit="1" customWidth="1"/>
    <col min="9" max="16384" width="15" style="11"/>
  </cols>
  <sheetData>
    <row r="1" spans="1:8" s="6" customFormat="1">
      <c r="A1" s="87" t="s">
        <v>76</v>
      </c>
      <c r="B1" s="87" t="s">
        <v>77</v>
      </c>
      <c r="C1" s="87" t="s">
        <v>0</v>
      </c>
      <c r="D1" s="8" t="s">
        <v>100</v>
      </c>
      <c r="E1" s="87" t="s">
        <v>101</v>
      </c>
      <c r="F1" s="8" t="s">
        <v>102</v>
      </c>
      <c r="G1" s="87" t="s">
        <v>167</v>
      </c>
      <c r="H1" s="93" t="s">
        <v>74</v>
      </c>
    </row>
    <row r="2" spans="1:8">
      <c r="A2" s="247" t="s">
        <v>197</v>
      </c>
      <c r="B2" s="248">
        <v>2018</v>
      </c>
      <c r="C2" s="248" t="s">
        <v>48</v>
      </c>
      <c r="D2" s="249" t="s">
        <v>351</v>
      </c>
      <c r="E2" s="249" t="s">
        <v>352</v>
      </c>
      <c r="F2" s="250" t="s">
        <v>372</v>
      </c>
      <c r="G2" s="36">
        <v>96.22</v>
      </c>
      <c r="H2" s="11" t="s">
        <v>169</v>
      </c>
    </row>
    <row r="3" spans="1:8">
      <c r="A3" s="247" t="s">
        <v>197</v>
      </c>
      <c r="B3" s="251">
        <v>2018</v>
      </c>
      <c r="C3" s="251" t="s">
        <v>48</v>
      </c>
      <c r="D3" s="241" t="s">
        <v>360</v>
      </c>
      <c r="E3" s="241" t="s">
        <v>373</v>
      </c>
      <c r="F3" s="252" t="s">
        <v>374</v>
      </c>
      <c r="G3" s="36">
        <v>2.12</v>
      </c>
      <c r="H3" s="14" t="s">
        <v>406</v>
      </c>
    </row>
    <row r="4" spans="1:8">
      <c r="A4" s="247" t="s">
        <v>197</v>
      </c>
      <c r="B4" s="251">
        <v>2018</v>
      </c>
      <c r="C4" s="251" t="s">
        <v>48</v>
      </c>
      <c r="D4" s="253" t="s">
        <v>375</v>
      </c>
      <c r="E4" s="241" t="s">
        <v>376</v>
      </c>
      <c r="F4" s="252" t="s">
        <v>377</v>
      </c>
      <c r="G4" s="36">
        <v>1.48</v>
      </c>
    </row>
    <row r="5" spans="1:8">
      <c r="A5" s="247" t="s">
        <v>197</v>
      </c>
      <c r="B5" s="251">
        <v>2018</v>
      </c>
      <c r="C5" s="251" t="s">
        <v>48</v>
      </c>
      <c r="D5" s="253" t="s">
        <v>378</v>
      </c>
      <c r="E5" s="254" t="s">
        <v>379</v>
      </c>
      <c r="F5" s="252" t="s">
        <v>380</v>
      </c>
      <c r="G5" s="36">
        <v>0.08</v>
      </c>
    </row>
    <row r="6" spans="1:8">
      <c r="A6" s="247" t="s">
        <v>197</v>
      </c>
      <c r="B6" s="251">
        <v>2018</v>
      </c>
      <c r="C6" s="251" t="s">
        <v>48</v>
      </c>
      <c r="D6" s="241" t="s">
        <v>360</v>
      </c>
      <c r="E6" s="239" t="s">
        <v>381</v>
      </c>
      <c r="F6" s="252" t="s">
        <v>381</v>
      </c>
      <c r="G6" s="36">
        <v>0.03</v>
      </c>
    </row>
    <row r="7" spans="1:8">
      <c r="A7" s="247" t="s">
        <v>197</v>
      </c>
      <c r="B7" s="251">
        <v>2018</v>
      </c>
      <c r="C7" s="251" t="s">
        <v>48</v>
      </c>
      <c r="D7" s="251" t="s">
        <v>365</v>
      </c>
      <c r="E7" s="251" t="s">
        <v>365</v>
      </c>
      <c r="F7" s="255" t="s">
        <v>62</v>
      </c>
      <c r="G7" s="36">
        <v>0.06</v>
      </c>
    </row>
    <row r="8" spans="1:8">
      <c r="A8" s="247" t="s">
        <v>197</v>
      </c>
      <c r="B8" s="251">
        <v>2019</v>
      </c>
      <c r="C8" s="251" t="s">
        <v>48</v>
      </c>
      <c r="D8" s="253" t="s">
        <v>351</v>
      </c>
      <c r="E8" s="253" t="s">
        <v>352</v>
      </c>
      <c r="F8" s="252" t="s">
        <v>372</v>
      </c>
      <c r="G8" s="36">
        <v>97.21</v>
      </c>
    </row>
    <row r="9" spans="1:8">
      <c r="A9" s="247" t="s">
        <v>197</v>
      </c>
      <c r="B9" s="251">
        <v>2019</v>
      </c>
      <c r="C9" s="251" t="s">
        <v>48</v>
      </c>
      <c r="D9" s="241" t="s">
        <v>360</v>
      </c>
      <c r="E9" s="241" t="s">
        <v>373</v>
      </c>
      <c r="F9" s="252" t="s">
        <v>374</v>
      </c>
      <c r="G9" s="36">
        <v>1.51</v>
      </c>
    </row>
    <row r="10" spans="1:8">
      <c r="A10" s="247" t="s">
        <v>197</v>
      </c>
      <c r="B10" s="251">
        <v>2019</v>
      </c>
      <c r="C10" s="251" t="s">
        <v>48</v>
      </c>
      <c r="D10" s="253" t="s">
        <v>375</v>
      </c>
      <c r="E10" s="241" t="s">
        <v>376</v>
      </c>
      <c r="F10" s="252" t="s">
        <v>377</v>
      </c>
      <c r="G10" s="36">
        <v>0.95</v>
      </c>
    </row>
    <row r="11" spans="1:8">
      <c r="A11" s="247" t="s">
        <v>197</v>
      </c>
      <c r="B11" s="251">
        <v>2019</v>
      </c>
      <c r="C11" s="251" t="s">
        <v>48</v>
      </c>
      <c r="D11" s="253" t="s">
        <v>378</v>
      </c>
      <c r="E11" s="254" t="s">
        <v>379</v>
      </c>
      <c r="F11" s="252" t="s">
        <v>380</v>
      </c>
      <c r="G11" s="36">
        <v>0.15</v>
      </c>
    </row>
    <row r="12" spans="1:8">
      <c r="A12" s="256" t="s">
        <v>197</v>
      </c>
      <c r="B12" s="253">
        <v>2019</v>
      </c>
      <c r="C12" s="253" t="s">
        <v>46</v>
      </c>
      <c r="D12" s="253" t="s">
        <v>382</v>
      </c>
      <c r="E12" s="241" t="s">
        <v>383</v>
      </c>
      <c r="F12" s="258" t="s">
        <v>383</v>
      </c>
      <c r="G12" s="36">
        <v>0.09</v>
      </c>
    </row>
    <row r="13" spans="1:8">
      <c r="A13" s="247" t="s">
        <v>197</v>
      </c>
      <c r="B13" s="251">
        <v>2019</v>
      </c>
      <c r="C13" s="251" t="s">
        <v>48</v>
      </c>
      <c r="D13" s="251" t="s">
        <v>365</v>
      </c>
      <c r="E13" s="251" t="s">
        <v>365</v>
      </c>
      <c r="F13" s="252" t="s">
        <v>62</v>
      </c>
      <c r="G13" s="36">
        <v>0.19</v>
      </c>
    </row>
    <row r="14" spans="1:8">
      <c r="A14" s="247" t="s">
        <v>197</v>
      </c>
      <c r="B14" s="251">
        <v>2020</v>
      </c>
      <c r="C14" s="251" t="s">
        <v>48</v>
      </c>
      <c r="D14" s="253" t="s">
        <v>351</v>
      </c>
      <c r="E14" s="253" t="s">
        <v>352</v>
      </c>
      <c r="F14" s="252" t="s">
        <v>372</v>
      </c>
      <c r="G14" s="36">
        <v>96.27</v>
      </c>
    </row>
    <row r="15" spans="1:8">
      <c r="A15" s="247" t="s">
        <v>197</v>
      </c>
      <c r="B15" s="251">
        <v>2020</v>
      </c>
      <c r="C15" s="251" t="s">
        <v>48</v>
      </c>
      <c r="D15" s="241" t="s">
        <v>360</v>
      </c>
      <c r="E15" s="241" t="s">
        <v>373</v>
      </c>
      <c r="F15" s="252" t="s">
        <v>374</v>
      </c>
      <c r="G15" s="36">
        <v>2.2599999999999998</v>
      </c>
    </row>
    <row r="16" spans="1:8">
      <c r="A16" s="247" t="s">
        <v>197</v>
      </c>
      <c r="B16" s="251">
        <v>2020</v>
      </c>
      <c r="C16" s="251" t="s">
        <v>48</v>
      </c>
      <c r="D16" s="253" t="s">
        <v>375</v>
      </c>
      <c r="E16" s="241" t="s">
        <v>376</v>
      </c>
      <c r="F16" s="252" t="s">
        <v>377</v>
      </c>
      <c r="G16" s="36">
        <v>1.05</v>
      </c>
    </row>
    <row r="17" spans="1:7">
      <c r="A17" s="247" t="s">
        <v>197</v>
      </c>
      <c r="B17" s="251">
        <v>2020</v>
      </c>
      <c r="C17" s="251" t="s">
        <v>48</v>
      </c>
      <c r="D17" s="253" t="s">
        <v>378</v>
      </c>
      <c r="E17" s="254" t="s">
        <v>379</v>
      </c>
      <c r="F17" s="252" t="s">
        <v>380</v>
      </c>
      <c r="G17" s="36">
        <v>0.17</v>
      </c>
    </row>
    <row r="18" spans="1:7">
      <c r="A18" s="256" t="s">
        <v>197</v>
      </c>
      <c r="B18" s="253">
        <v>2020</v>
      </c>
      <c r="C18" s="253" t="s">
        <v>46</v>
      </c>
      <c r="D18" s="253" t="s">
        <v>382</v>
      </c>
      <c r="E18" s="241" t="s">
        <v>383</v>
      </c>
      <c r="F18" s="258" t="s">
        <v>383</v>
      </c>
      <c r="G18" s="36">
        <v>0.17</v>
      </c>
    </row>
    <row r="19" spans="1:7">
      <c r="A19" s="247" t="s">
        <v>197</v>
      </c>
      <c r="B19" s="251">
        <v>2020</v>
      </c>
      <c r="C19" s="251" t="s">
        <v>48</v>
      </c>
      <c r="D19" s="251" t="s">
        <v>365</v>
      </c>
      <c r="E19" s="251" t="s">
        <v>365</v>
      </c>
      <c r="F19" s="252" t="s">
        <v>62</v>
      </c>
      <c r="G19" s="36">
        <v>7.0000000000000007E-2</v>
      </c>
    </row>
    <row r="20" spans="1:7">
      <c r="A20" s="247" t="s">
        <v>197</v>
      </c>
      <c r="B20" s="251">
        <v>2021</v>
      </c>
      <c r="C20" s="251" t="s">
        <v>48</v>
      </c>
      <c r="D20" s="253" t="s">
        <v>351</v>
      </c>
      <c r="E20" s="253" t="s">
        <v>352</v>
      </c>
      <c r="F20" s="252" t="s">
        <v>372</v>
      </c>
      <c r="G20" s="36">
        <v>94.61</v>
      </c>
    </row>
    <row r="21" spans="1:7">
      <c r="A21" s="247" t="s">
        <v>197</v>
      </c>
      <c r="B21" s="251">
        <v>2021</v>
      </c>
      <c r="C21" s="251" t="s">
        <v>48</v>
      </c>
      <c r="D21" s="241" t="s">
        <v>360</v>
      </c>
      <c r="E21" s="241" t="s">
        <v>373</v>
      </c>
      <c r="F21" s="252" t="s">
        <v>374</v>
      </c>
      <c r="G21" s="36">
        <v>3.49</v>
      </c>
    </row>
    <row r="22" spans="1:7">
      <c r="A22" s="247" t="s">
        <v>197</v>
      </c>
      <c r="B22" s="251">
        <v>2021</v>
      </c>
      <c r="C22" s="251" t="s">
        <v>48</v>
      </c>
      <c r="D22" s="253" t="s">
        <v>375</v>
      </c>
      <c r="E22" s="241" t="s">
        <v>376</v>
      </c>
      <c r="F22" s="252" t="s">
        <v>377</v>
      </c>
      <c r="G22" s="129">
        <v>1.44</v>
      </c>
    </row>
    <row r="23" spans="1:7">
      <c r="A23" s="247" t="s">
        <v>197</v>
      </c>
      <c r="B23" s="251">
        <v>2021</v>
      </c>
      <c r="C23" s="251" t="s">
        <v>48</v>
      </c>
      <c r="D23" s="253" t="s">
        <v>378</v>
      </c>
      <c r="E23" s="254" t="s">
        <v>379</v>
      </c>
      <c r="F23" s="252" t="s">
        <v>380</v>
      </c>
      <c r="G23" s="129">
        <v>0.22</v>
      </c>
    </row>
    <row r="24" spans="1:7">
      <c r="A24" s="256" t="s">
        <v>197</v>
      </c>
      <c r="B24" s="253">
        <v>2021</v>
      </c>
      <c r="C24" s="253" t="s">
        <v>46</v>
      </c>
      <c r="D24" s="253" t="s">
        <v>382</v>
      </c>
      <c r="E24" s="241" t="s">
        <v>383</v>
      </c>
      <c r="F24" s="258" t="s">
        <v>383</v>
      </c>
      <c r="G24" s="129">
        <v>0.16</v>
      </c>
    </row>
    <row r="25" spans="1:7">
      <c r="A25" s="247" t="s">
        <v>197</v>
      </c>
      <c r="B25" s="251">
        <v>2021</v>
      </c>
      <c r="C25" s="251" t="s">
        <v>48</v>
      </c>
      <c r="D25" s="251" t="s">
        <v>365</v>
      </c>
      <c r="E25" s="251" t="s">
        <v>365</v>
      </c>
      <c r="F25" s="252" t="s">
        <v>62</v>
      </c>
      <c r="G25" s="129">
        <v>0.08</v>
      </c>
    </row>
    <row r="26" spans="1:7">
      <c r="B26" s="251">
        <v>2022</v>
      </c>
      <c r="C26" s="251" t="s">
        <v>48</v>
      </c>
      <c r="D26" s="253" t="s">
        <v>351</v>
      </c>
      <c r="E26" s="253" t="s">
        <v>352</v>
      </c>
      <c r="F26" s="252" t="s">
        <v>372</v>
      </c>
      <c r="G26" s="14">
        <v>85.68</v>
      </c>
    </row>
    <row r="27" spans="1:7" ht="18" customHeight="1">
      <c r="B27" s="251">
        <v>2022</v>
      </c>
      <c r="C27" s="251" t="s">
        <v>48</v>
      </c>
      <c r="D27" s="241" t="s">
        <v>360</v>
      </c>
      <c r="E27" s="241" t="s">
        <v>373</v>
      </c>
      <c r="F27" s="252" t="s">
        <v>374</v>
      </c>
      <c r="G27" s="14">
        <v>9.51</v>
      </c>
    </row>
    <row r="28" spans="1:7">
      <c r="B28" s="251">
        <v>2022</v>
      </c>
      <c r="C28" s="251" t="s">
        <v>48</v>
      </c>
      <c r="D28" s="253" t="s">
        <v>375</v>
      </c>
      <c r="E28" s="241" t="s">
        <v>376</v>
      </c>
      <c r="F28" s="252" t="s">
        <v>377</v>
      </c>
      <c r="G28" s="14">
        <v>4.29</v>
      </c>
    </row>
    <row r="29" spans="1:7">
      <c r="B29" s="251">
        <v>2022</v>
      </c>
      <c r="C29" s="251" t="s">
        <v>48</v>
      </c>
      <c r="D29" s="253" t="s">
        <v>378</v>
      </c>
      <c r="E29" s="254" t="s">
        <v>379</v>
      </c>
      <c r="F29" s="252" t="s">
        <v>380</v>
      </c>
      <c r="G29" s="14">
        <v>0.2</v>
      </c>
    </row>
    <row r="30" spans="1:7">
      <c r="B30" s="251">
        <v>2022</v>
      </c>
      <c r="C30" s="253" t="s">
        <v>46</v>
      </c>
      <c r="D30" s="253" t="s">
        <v>382</v>
      </c>
      <c r="E30" s="241" t="s">
        <v>383</v>
      </c>
      <c r="F30" s="258" t="s">
        <v>383</v>
      </c>
      <c r="G30" s="14">
        <v>0.7</v>
      </c>
    </row>
    <row r="31" spans="1:7">
      <c r="B31" s="251">
        <v>2022</v>
      </c>
      <c r="C31" s="251" t="s">
        <v>48</v>
      </c>
      <c r="D31" s="251" t="s">
        <v>365</v>
      </c>
      <c r="E31" s="251" t="s">
        <v>365</v>
      </c>
      <c r="F31" s="252" t="s">
        <v>62</v>
      </c>
      <c r="G31" s="14">
        <v>0.16</v>
      </c>
    </row>
    <row r="32" spans="1:7">
      <c r="E32" s="19"/>
      <c r="F32" s="12"/>
    </row>
    <row r="33" spans="5:6">
      <c r="E33" s="19"/>
      <c r="F33" s="12"/>
    </row>
    <row r="34" spans="5:6">
      <c r="F34" s="13"/>
    </row>
    <row r="35" spans="5:6">
      <c r="F35" s="13"/>
    </row>
    <row r="36" spans="5:6">
      <c r="F36" s="13"/>
    </row>
    <row r="37" spans="5:6">
      <c r="F37" s="13"/>
    </row>
    <row r="38" spans="5:6">
      <c r="F38" s="13"/>
    </row>
    <row r="39" spans="5:6">
      <c r="F39" s="13"/>
    </row>
    <row r="40" spans="5:6">
      <c r="F40" s="13"/>
    </row>
    <row r="41" spans="5:6">
      <c r="F41" s="13"/>
    </row>
    <row r="42" spans="5:6">
      <c r="F42" s="13"/>
    </row>
    <row r="43" spans="5:6">
      <c r="F43" s="13"/>
    </row>
    <row r="44" spans="5:6">
      <c r="E44" s="19"/>
      <c r="F44" s="12"/>
    </row>
    <row r="45" spans="5:6">
      <c r="F45" s="13"/>
    </row>
    <row r="46" spans="5:6">
      <c r="E46" s="19"/>
      <c r="F46" s="13"/>
    </row>
    <row r="47" spans="5:6">
      <c r="E47" s="19"/>
      <c r="F47" s="13"/>
    </row>
    <row r="48" spans="5:6">
      <c r="F48" s="12"/>
    </row>
    <row r="49" spans="5:6">
      <c r="F49" s="12"/>
    </row>
    <row r="50" spans="5:6">
      <c r="F50" s="12"/>
    </row>
    <row r="51" spans="5:6">
      <c r="F51" s="12"/>
    </row>
    <row r="52" spans="5:6">
      <c r="F52" s="12"/>
    </row>
    <row r="53" spans="5:6">
      <c r="F53" s="12"/>
    </row>
    <row r="54" spans="5:6">
      <c r="E54" s="19"/>
      <c r="F54" s="12"/>
    </row>
    <row r="55" spans="5:6">
      <c r="E55" s="19"/>
      <c r="F55" s="12"/>
    </row>
    <row r="56" spans="5:6">
      <c r="F56" s="12"/>
    </row>
    <row r="57" spans="5:6">
      <c r="E57" s="19"/>
      <c r="F57" s="12"/>
    </row>
    <row r="58" spans="5:6">
      <c r="E58" s="19"/>
      <c r="F58" s="12"/>
    </row>
    <row r="59" spans="5:6">
      <c r="E59" s="19"/>
      <c r="F59" s="12"/>
    </row>
    <row r="60" spans="5:6">
      <c r="F60" s="12"/>
    </row>
    <row r="61" spans="5:6">
      <c r="E61" s="19"/>
      <c r="F61" s="12"/>
    </row>
    <row r="62" spans="5:6">
      <c r="E62" s="19"/>
      <c r="F62" s="12"/>
    </row>
    <row r="63" spans="5:6">
      <c r="E63" s="19"/>
      <c r="F63" s="12"/>
    </row>
    <row r="64" spans="5:6">
      <c r="E64" s="19"/>
      <c r="F64" s="12"/>
    </row>
    <row r="65" spans="5:6">
      <c r="F65" s="13"/>
    </row>
    <row r="66" spans="5:6">
      <c r="F66" s="13"/>
    </row>
    <row r="67" spans="5:6">
      <c r="F67" s="13"/>
    </row>
    <row r="68" spans="5:6">
      <c r="F68" s="13"/>
    </row>
    <row r="69" spans="5:6">
      <c r="E69" s="19"/>
      <c r="F69" s="13"/>
    </row>
    <row r="70" spans="5:6">
      <c r="F70" s="13"/>
    </row>
    <row r="71" spans="5:6">
      <c r="F71" s="13"/>
    </row>
    <row r="72" spans="5:6">
      <c r="E72" s="19"/>
      <c r="F72" s="13"/>
    </row>
    <row r="73" spans="5:6">
      <c r="E73" s="19"/>
      <c r="F73" s="13"/>
    </row>
    <row r="74" spans="5:6">
      <c r="F74" s="13"/>
    </row>
    <row r="75" spans="5:6">
      <c r="E75" s="19"/>
      <c r="F75" s="12"/>
    </row>
    <row r="76" spans="5:6">
      <c r="E76" s="19"/>
      <c r="F76" s="13"/>
    </row>
    <row r="77" spans="5:6" ht="26.1" customHeight="1">
      <c r="E77" s="19"/>
      <c r="F77" s="13"/>
    </row>
    <row r="78" spans="5:6">
      <c r="E78" s="19"/>
      <c r="F78" s="13"/>
    </row>
    <row r="79" spans="5:6">
      <c r="F79" s="12"/>
    </row>
    <row r="80" spans="5:6">
      <c r="F80" s="12"/>
    </row>
    <row r="81" spans="5:6">
      <c r="F81" s="12"/>
    </row>
    <row r="82" spans="5:6">
      <c r="F82" s="12"/>
    </row>
    <row r="83" spans="5:6">
      <c r="E83" s="19"/>
      <c r="F83" s="12"/>
    </row>
    <row r="84" spans="5:6">
      <c r="F84" s="12"/>
    </row>
    <row r="85" spans="5:6">
      <c r="F85" s="12"/>
    </row>
    <row r="86" spans="5:6">
      <c r="F86" s="12"/>
    </row>
    <row r="87" spans="5:6">
      <c r="E87" s="19"/>
      <c r="F87" s="12"/>
    </row>
    <row r="88" spans="5:6">
      <c r="E88" s="19"/>
      <c r="F88" s="12"/>
    </row>
    <row r="89" spans="5:6">
      <c r="E89" s="19"/>
      <c r="F89" s="12"/>
    </row>
    <row r="90" spans="5:6">
      <c r="E90" s="19"/>
      <c r="F90" s="12"/>
    </row>
    <row r="91" spans="5:6">
      <c r="E91" s="19"/>
      <c r="F91" s="12"/>
    </row>
    <row r="92" spans="5:6">
      <c r="E92" s="19"/>
      <c r="F92" s="12"/>
    </row>
    <row r="93" spans="5:6">
      <c r="E93" s="19"/>
      <c r="F93" s="12"/>
    </row>
    <row r="94" spans="5:6">
      <c r="E94" s="36"/>
      <c r="F94" s="12"/>
    </row>
    <row r="95" spans="5:6">
      <c r="E95" s="36"/>
      <c r="F95" s="12"/>
    </row>
    <row r="96" spans="5:6">
      <c r="E96" s="36"/>
      <c r="F96" s="13"/>
    </row>
    <row r="97" spans="5:6">
      <c r="E97" s="36"/>
      <c r="F97" s="13"/>
    </row>
    <row r="98" spans="5:6">
      <c r="E98" s="36"/>
      <c r="F98" s="13"/>
    </row>
    <row r="99" spans="5:6">
      <c r="E99" s="36"/>
      <c r="F99" s="13"/>
    </row>
    <row r="100" spans="5:6">
      <c r="E100" s="36"/>
      <c r="F100" s="13"/>
    </row>
    <row r="101" spans="5:6">
      <c r="E101" s="36"/>
      <c r="F101" s="13"/>
    </row>
    <row r="102" spans="5:6">
      <c r="E102" s="36"/>
      <c r="F102" s="13"/>
    </row>
    <row r="103" spans="5:6">
      <c r="E103" s="36"/>
      <c r="F103" s="13"/>
    </row>
    <row r="104" spans="5:6">
      <c r="E104" s="36"/>
      <c r="F104" s="13"/>
    </row>
    <row r="105" spans="5:6">
      <c r="E105" s="36"/>
      <c r="F105" s="13"/>
    </row>
    <row r="106" spans="5:6">
      <c r="E106" s="36"/>
      <c r="F106" s="12"/>
    </row>
    <row r="107" spans="5:6">
      <c r="E107" s="36"/>
      <c r="F107" s="13"/>
    </row>
    <row r="108" spans="5:6">
      <c r="E108" s="36"/>
      <c r="F108" s="13"/>
    </row>
    <row r="109" spans="5:6">
      <c r="E109" s="36"/>
      <c r="F109" s="13"/>
    </row>
    <row r="110" spans="5:6">
      <c r="E110" s="36"/>
      <c r="F110" s="12"/>
    </row>
    <row r="111" spans="5:6">
      <c r="E111" s="36"/>
      <c r="F111" s="12"/>
    </row>
    <row r="112" spans="5:6">
      <c r="E112" s="36"/>
      <c r="F112" s="12"/>
    </row>
    <row r="113" spans="5:6">
      <c r="E113" s="36"/>
      <c r="F113" s="12"/>
    </row>
    <row r="114" spans="5:6">
      <c r="E114" s="36"/>
      <c r="F114" s="12"/>
    </row>
    <row r="115" spans="5:6">
      <c r="E115" s="36"/>
      <c r="F115" s="12"/>
    </row>
    <row r="116" spans="5:6">
      <c r="E116" s="36"/>
      <c r="F116" s="12"/>
    </row>
    <row r="117" spans="5:6">
      <c r="E117" s="36"/>
      <c r="F117" s="12"/>
    </row>
    <row r="118" spans="5:6">
      <c r="E118" s="36"/>
      <c r="F118" s="12"/>
    </row>
    <row r="119" spans="5:6">
      <c r="E119" s="36"/>
      <c r="F119" s="12"/>
    </row>
    <row r="120" spans="5:6">
      <c r="E120" s="36"/>
      <c r="F120" s="12"/>
    </row>
    <row r="121" spans="5:6">
      <c r="E121" s="36"/>
      <c r="F121" s="12"/>
    </row>
    <row r="122" spans="5:6">
      <c r="E122" s="36"/>
      <c r="F122" s="12"/>
    </row>
    <row r="123" spans="5:6">
      <c r="E123" s="36"/>
      <c r="F123" s="12"/>
    </row>
    <row r="124" spans="5:6">
      <c r="E124" s="36"/>
      <c r="F124" s="12"/>
    </row>
    <row r="125" spans="5:6">
      <c r="E125" s="36"/>
      <c r="F125" s="12"/>
    </row>
    <row r="126" spans="5:6">
      <c r="E126" s="36"/>
      <c r="F126" s="12"/>
    </row>
    <row r="127" spans="5:6">
      <c r="E127" s="36"/>
      <c r="F127" s="13"/>
    </row>
    <row r="128" spans="5:6">
      <c r="E128" s="36"/>
      <c r="F128" s="13"/>
    </row>
    <row r="129" spans="5:6">
      <c r="E129" s="36"/>
      <c r="F129" s="13"/>
    </row>
    <row r="130" spans="5:6">
      <c r="E130" s="36"/>
      <c r="F130" s="13"/>
    </row>
    <row r="131" spans="5:6">
      <c r="E131" s="36"/>
      <c r="F131" s="13"/>
    </row>
    <row r="132" spans="5:6">
      <c r="E132" s="36"/>
      <c r="F132" s="13"/>
    </row>
    <row r="133" spans="5:6">
      <c r="E133" s="36"/>
      <c r="F133" s="13"/>
    </row>
    <row r="134" spans="5:6">
      <c r="E134" s="36"/>
      <c r="F134" s="13"/>
    </row>
    <row r="135" spans="5:6">
      <c r="E135" s="36"/>
      <c r="F135" s="13"/>
    </row>
    <row r="136" spans="5:6">
      <c r="E136" s="36"/>
      <c r="F136" s="13"/>
    </row>
    <row r="137" spans="5:6">
      <c r="E137" s="36"/>
      <c r="F137" s="12"/>
    </row>
    <row r="138" spans="5:6">
      <c r="E138" s="36"/>
      <c r="F138" s="13"/>
    </row>
    <row r="139" spans="5:6">
      <c r="E139" s="36"/>
      <c r="F139" s="13"/>
    </row>
    <row r="140" spans="5:6">
      <c r="E140" s="36"/>
      <c r="F140" s="13"/>
    </row>
    <row r="141" spans="5:6">
      <c r="E141" s="36"/>
      <c r="F141" s="12"/>
    </row>
    <row r="142" spans="5:6">
      <c r="E142" s="36"/>
      <c r="F142" s="12"/>
    </row>
    <row r="143" spans="5:6">
      <c r="E143" s="36"/>
      <c r="F143" s="12"/>
    </row>
    <row r="144" spans="5:6">
      <c r="E144" s="36"/>
      <c r="F144" s="12"/>
    </row>
    <row r="145" spans="5:6">
      <c r="E145" s="36"/>
      <c r="F145" s="12"/>
    </row>
    <row r="146" spans="5:6">
      <c r="E146" s="36"/>
      <c r="F146" s="12"/>
    </row>
    <row r="147" spans="5:6">
      <c r="E147" s="36"/>
      <c r="F147" s="12"/>
    </row>
    <row r="148" spans="5:6">
      <c r="E148" s="36"/>
      <c r="F148" s="12"/>
    </row>
    <row r="149" spans="5:6">
      <c r="E149" s="36"/>
      <c r="F149" s="12"/>
    </row>
    <row r="150" spans="5:6">
      <c r="E150" s="36"/>
      <c r="F150" s="12"/>
    </row>
    <row r="151" spans="5:6">
      <c r="E151" s="36"/>
      <c r="F151" s="12"/>
    </row>
    <row r="152" spans="5:6">
      <c r="E152" s="36"/>
      <c r="F152" s="12"/>
    </row>
    <row r="153" spans="5:6">
      <c r="E153" s="36"/>
      <c r="F153" s="12"/>
    </row>
    <row r="154" spans="5:6">
      <c r="E154" s="36"/>
      <c r="F154" s="12"/>
    </row>
    <row r="155" spans="5:6">
      <c r="E155" s="36"/>
      <c r="F155" s="12"/>
    </row>
    <row r="156" spans="5:6">
      <c r="E156" s="36"/>
      <c r="F156" s="12"/>
    </row>
    <row r="157" spans="5:6">
      <c r="E157" s="36"/>
      <c r="F157" s="12"/>
    </row>
    <row r="158" spans="5:6">
      <c r="E158" s="36"/>
      <c r="F158" s="13"/>
    </row>
    <row r="159" spans="5:6">
      <c r="E159" s="36"/>
      <c r="F159" s="13"/>
    </row>
    <row r="160" spans="5:6">
      <c r="E160" s="36"/>
      <c r="F160" s="13"/>
    </row>
    <row r="161" spans="5:6">
      <c r="E161" s="36"/>
      <c r="F161" s="13"/>
    </row>
    <row r="162" spans="5:6">
      <c r="E162" s="36"/>
      <c r="F162" s="13"/>
    </row>
    <row r="163" spans="5:6">
      <c r="E163" s="36"/>
      <c r="F163" s="13"/>
    </row>
    <row r="164" spans="5:6">
      <c r="E164" s="36"/>
      <c r="F164" s="13"/>
    </row>
    <row r="165" spans="5:6">
      <c r="E165" s="36"/>
      <c r="F165" s="13"/>
    </row>
    <row r="166" spans="5:6">
      <c r="E166" s="36"/>
      <c r="F166" s="13"/>
    </row>
    <row r="167" spans="5:6">
      <c r="E167" s="36"/>
      <c r="F167" s="13"/>
    </row>
    <row r="168" spans="5:6">
      <c r="E168" s="36"/>
      <c r="F168" s="12"/>
    </row>
    <row r="169" spans="5:6">
      <c r="E169" s="36"/>
      <c r="F169" s="13"/>
    </row>
    <row r="170" spans="5:6">
      <c r="E170" s="36"/>
      <c r="F170" s="13"/>
    </row>
    <row r="171" spans="5:6">
      <c r="E171" s="36"/>
      <c r="F171" s="13"/>
    </row>
    <row r="172" spans="5:6">
      <c r="E172" s="36"/>
      <c r="F172" s="12"/>
    </row>
    <row r="173" spans="5:6">
      <c r="E173" s="36"/>
      <c r="F173" s="12"/>
    </row>
    <row r="174" spans="5:6">
      <c r="E174" s="36"/>
      <c r="F174" s="12"/>
    </row>
    <row r="175" spans="5:6">
      <c r="E175" s="36"/>
      <c r="F175" s="12"/>
    </row>
    <row r="176" spans="5:6">
      <c r="E176" s="36"/>
      <c r="F176" s="12"/>
    </row>
    <row r="177" spans="5:6">
      <c r="E177" s="36"/>
      <c r="F177" s="12"/>
    </row>
    <row r="178" spans="5:6">
      <c r="E178" s="36"/>
      <c r="F178" s="12"/>
    </row>
    <row r="179" spans="5:6">
      <c r="E179" s="36"/>
      <c r="F179" s="12"/>
    </row>
    <row r="180" spans="5:6">
      <c r="E180" s="36"/>
      <c r="F180" s="12"/>
    </row>
    <row r="181" spans="5:6">
      <c r="E181" s="36"/>
      <c r="F181" s="12"/>
    </row>
    <row r="182" spans="5:6">
      <c r="E182" s="36"/>
      <c r="F182" s="12"/>
    </row>
    <row r="183" spans="5:6">
      <c r="E183" s="36"/>
      <c r="F183" s="12"/>
    </row>
    <row r="184" spans="5:6">
      <c r="E184" s="36"/>
      <c r="F184" s="12"/>
    </row>
    <row r="185" spans="5:6">
      <c r="E185" s="36"/>
      <c r="F185" s="12"/>
    </row>
    <row r="186" spans="5:6">
      <c r="E186" s="36"/>
      <c r="F186" s="12"/>
    </row>
    <row r="187" spans="5:6">
      <c r="E187" s="36"/>
      <c r="F187" s="12"/>
    </row>
    <row r="188" spans="5:6">
      <c r="E188" s="36"/>
      <c r="F188" s="12"/>
    </row>
    <row r="189" spans="5:6">
      <c r="E189" s="36"/>
      <c r="F189" s="13"/>
    </row>
    <row r="190" spans="5:6">
      <c r="E190" s="36"/>
      <c r="F190" s="13"/>
    </row>
    <row r="191" spans="5:6">
      <c r="E191" s="36"/>
      <c r="F191" s="13"/>
    </row>
    <row r="192" spans="5:6">
      <c r="E192" s="36"/>
      <c r="F192" s="13"/>
    </row>
    <row r="193" spans="5:6">
      <c r="E193" s="36"/>
      <c r="F193" s="13"/>
    </row>
    <row r="194" spans="5:6">
      <c r="E194" s="36"/>
      <c r="F194" s="13"/>
    </row>
    <row r="195" spans="5:6">
      <c r="E195" s="36"/>
      <c r="F195" s="13"/>
    </row>
    <row r="196" spans="5:6">
      <c r="E196" s="36"/>
      <c r="F196" s="13"/>
    </row>
    <row r="197" spans="5:6">
      <c r="E197" s="36"/>
      <c r="F197" s="13"/>
    </row>
    <row r="198" spans="5:6">
      <c r="E198" s="36"/>
      <c r="F198" s="13"/>
    </row>
    <row r="199" spans="5:6">
      <c r="E199" s="36"/>
      <c r="F199" s="12"/>
    </row>
    <row r="200" spans="5:6">
      <c r="E200" s="36"/>
      <c r="F200" s="13"/>
    </row>
    <row r="201" spans="5:6">
      <c r="E201" s="36"/>
      <c r="F201" s="13"/>
    </row>
    <row r="202" spans="5:6">
      <c r="E202" s="36"/>
      <c r="F202" s="13"/>
    </row>
    <row r="203" spans="5:6">
      <c r="E203" s="36"/>
      <c r="F203" s="12"/>
    </row>
    <row r="204" spans="5:6">
      <c r="E204" s="36"/>
      <c r="F204" s="12"/>
    </row>
    <row r="205" spans="5:6">
      <c r="E205" s="36"/>
      <c r="F205" s="12"/>
    </row>
    <row r="206" spans="5:6">
      <c r="E206" s="36"/>
      <c r="F206" s="12"/>
    </row>
    <row r="207" spans="5:6">
      <c r="E207" s="36"/>
      <c r="F207" s="12"/>
    </row>
    <row r="208" spans="5:6">
      <c r="E208" s="36"/>
      <c r="F208" s="12"/>
    </row>
    <row r="209" spans="5:6">
      <c r="E209" s="36"/>
      <c r="F209" s="12"/>
    </row>
    <row r="210" spans="5:6">
      <c r="E210" s="36"/>
      <c r="F210" s="12"/>
    </row>
    <row r="211" spans="5:6">
      <c r="E211" s="36"/>
      <c r="F211" s="12"/>
    </row>
    <row r="212" spans="5:6">
      <c r="E212" s="36"/>
      <c r="F212" s="12"/>
    </row>
    <row r="213" spans="5:6">
      <c r="E213" s="36"/>
      <c r="F213" s="12"/>
    </row>
    <row r="214" spans="5:6">
      <c r="E214" s="36"/>
      <c r="F214" s="12"/>
    </row>
    <row r="215" spans="5:6">
      <c r="E215" s="36"/>
      <c r="F215" s="12"/>
    </row>
    <row r="216" spans="5:6">
      <c r="E216" s="36"/>
      <c r="F216" s="12"/>
    </row>
    <row r="217" spans="5:6">
      <c r="E217" s="36"/>
      <c r="F217" s="12"/>
    </row>
    <row r="218" spans="5:6">
      <c r="E218" s="36"/>
      <c r="F218" s="12"/>
    </row>
    <row r="219" spans="5:6">
      <c r="E219" s="36"/>
      <c r="F219" s="12"/>
    </row>
    <row r="220" spans="5:6">
      <c r="E220" s="36"/>
      <c r="F220" s="13"/>
    </row>
    <row r="221" spans="5:6">
      <c r="E221" s="36"/>
      <c r="F221" s="13"/>
    </row>
    <row r="222" spans="5:6">
      <c r="E222" s="36"/>
      <c r="F222" s="13"/>
    </row>
    <row r="223" spans="5:6">
      <c r="E223" s="36"/>
      <c r="F223" s="13"/>
    </row>
    <row r="224" spans="5:6">
      <c r="E224" s="36"/>
      <c r="F224" s="13"/>
    </row>
    <row r="225" spans="5:6">
      <c r="E225" s="36"/>
      <c r="F225" s="13"/>
    </row>
    <row r="226" spans="5:6">
      <c r="E226" s="36"/>
      <c r="F226" s="13"/>
    </row>
    <row r="227" spans="5:6">
      <c r="E227" s="36"/>
      <c r="F227" s="13"/>
    </row>
    <row r="228" spans="5:6">
      <c r="E228" s="36"/>
      <c r="F228" s="13"/>
    </row>
    <row r="229" spans="5:6">
      <c r="E229" s="36"/>
      <c r="F229" s="13"/>
    </row>
    <row r="230" spans="5:6">
      <c r="E230" s="36"/>
      <c r="F230" s="12"/>
    </row>
    <row r="231" spans="5:6">
      <c r="E231" s="36"/>
      <c r="F231" s="13"/>
    </row>
    <row r="232" spans="5:6">
      <c r="E232" s="36"/>
      <c r="F232" s="13"/>
    </row>
    <row r="233" spans="5:6">
      <c r="E233" s="36"/>
      <c r="F233" s="13"/>
    </row>
    <row r="234" spans="5:6">
      <c r="E234" s="36"/>
      <c r="F234" s="12"/>
    </row>
    <row r="235" spans="5:6">
      <c r="E235" s="36"/>
      <c r="F235" s="12"/>
    </row>
    <row r="236" spans="5:6">
      <c r="E236" s="36"/>
      <c r="F236" s="12"/>
    </row>
    <row r="237" spans="5:6">
      <c r="E237" s="36"/>
      <c r="F237" s="12"/>
    </row>
    <row r="238" spans="5:6">
      <c r="E238" s="36"/>
      <c r="F238" s="12"/>
    </row>
    <row r="239" spans="5:6">
      <c r="E239" s="36"/>
      <c r="F239" s="12"/>
    </row>
    <row r="240" spans="5:6">
      <c r="E240" s="36"/>
      <c r="F240" s="12"/>
    </row>
    <row r="241" spans="5:6">
      <c r="E241" s="36"/>
      <c r="F241" s="12"/>
    </row>
    <row r="242" spans="5:6">
      <c r="E242" s="36"/>
      <c r="F242" s="12"/>
    </row>
    <row r="243" spans="5:6">
      <c r="E243" s="36"/>
      <c r="F243" s="12"/>
    </row>
    <row r="244" spans="5:6">
      <c r="E244" s="36"/>
      <c r="F244" s="12"/>
    </row>
    <row r="245" spans="5:6">
      <c r="E245" s="36"/>
      <c r="F245" s="12"/>
    </row>
    <row r="246" spans="5:6">
      <c r="E246" s="36"/>
      <c r="F246" s="12"/>
    </row>
    <row r="247" spans="5:6">
      <c r="E247" s="36"/>
      <c r="F247" s="12"/>
    </row>
    <row r="248" spans="5:6">
      <c r="E248" s="36"/>
      <c r="F248" s="12"/>
    </row>
    <row r="249" spans="5:6">
      <c r="E249" s="36"/>
      <c r="F249" s="12"/>
    </row>
    <row r="250" spans="5:6">
      <c r="E250" s="36"/>
      <c r="F250" s="12"/>
    </row>
    <row r="251" spans="5:6">
      <c r="E251" s="36"/>
      <c r="F251" s="13"/>
    </row>
    <row r="252" spans="5:6">
      <c r="E252" s="36"/>
      <c r="F252" s="13"/>
    </row>
    <row r="253" spans="5:6">
      <c r="E253" s="36"/>
      <c r="F253" s="13"/>
    </row>
    <row r="254" spans="5:6">
      <c r="E254" s="36"/>
      <c r="F254" s="13"/>
    </row>
    <row r="255" spans="5:6">
      <c r="E255" s="36"/>
      <c r="F255" s="13"/>
    </row>
    <row r="256" spans="5:6">
      <c r="E256" s="36"/>
      <c r="F256" s="13"/>
    </row>
    <row r="257" spans="5:6">
      <c r="E257" s="36"/>
      <c r="F257" s="13"/>
    </row>
    <row r="258" spans="5:6">
      <c r="E258" s="36"/>
      <c r="F258" s="13"/>
    </row>
    <row r="259" spans="5:6">
      <c r="E259" s="36"/>
      <c r="F259" s="13"/>
    </row>
    <row r="260" spans="5:6">
      <c r="E260" s="36"/>
      <c r="F260" s="13"/>
    </row>
    <row r="261" spans="5:6">
      <c r="E261" s="36"/>
      <c r="F261" s="12"/>
    </row>
    <row r="262" spans="5:6">
      <c r="E262" s="36"/>
      <c r="F262" s="13"/>
    </row>
    <row r="263" spans="5:6">
      <c r="E263" s="36"/>
      <c r="F263" s="13"/>
    </row>
    <row r="264" spans="5:6">
      <c r="E264" s="36"/>
      <c r="F264" s="13"/>
    </row>
    <row r="265" spans="5:6">
      <c r="E265" s="36"/>
      <c r="F265" s="12"/>
    </row>
    <row r="266" spans="5:6">
      <c r="E266" s="36"/>
      <c r="F266" s="12"/>
    </row>
    <row r="267" spans="5:6">
      <c r="E267" s="36"/>
      <c r="F267" s="12"/>
    </row>
    <row r="268" spans="5:6">
      <c r="E268" s="36"/>
      <c r="F268" s="12"/>
    </row>
    <row r="269" spans="5:6">
      <c r="E269" s="36"/>
      <c r="F269" s="12"/>
    </row>
    <row r="270" spans="5:6">
      <c r="E270" s="36"/>
      <c r="F270" s="12"/>
    </row>
    <row r="271" spans="5:6">
      <c r="E271" s="36"/>
      <c r="F271" s="12"/>
    </row>
    <row r="272" spans="5:6">
      <c r="E272" s="36"/>
      <c r="F272" s="12"/>
    </row>
    <row r="273" spans="5:6">
      <c r="E273" s="36"/>
      <c r="F273" s="12"/>
    </row>
    <row r="274" spans="5:6">
      <c r="E274" s="36"/>
      <c r="F274" s="12"/>
    </row>
    <row r="275" spans="5:6">
      <c r="E275" s="36"/>
      <c r="F275" s="12"/>
    </row>
    <row r="276" spans="5:6">
      <c r="E276" s="36"/>
      <c r="F276" s="12"/>
    </row>
    <row r="277" spans="5:6">
      <c r="E277" s="36"/>
      <c r="F277" s="12"/>
    </row>
    <row r="278" spans="5:6">
      <c r="E278" s="36"/>
      <c r="F278" s="12"/>
    </row>
    <row r="279" spans="5:6">
      <c r="E279" s="36"/>
      <c r="F279" s="12"/>
    </row>
    <row r="280" spans="5:6">
      <c r="E280" s="36"/>
      <c r="F280" s="12"/>
    </row>
    <row r="281" spans="5:6">
      <c r="E281" s="36"/>
      <c r="F281" s="12"/>
    </row>
    <row r="282" spans="5:6">
      <c r="E282" s="36"/>
      <c r="F282" s="13"/>
    </row>
    <row r="283" spans="5:6">
      <c r="E283" s="36"/>
      <c r="F283" s="13"/>
    </row>
    <row r="284" spans="5:6">
      <c r="E284" s="36"/>
      <c r="F284" s="13"/>
    </row>
    <row r="285" spans="5:6">
      <c r="E285" s="36"/>
      <c r="F285" s="13"/>
    </row>
    <row r="286" spans="5:6">
      <c r="E286" s="36"/>
      <c r="F286" s="13"/>
    </row>
    <row r="287" spans="5:6">
      <c r="E287" s="36"/>
      <c r="F287" s="13"/>
    </row>
    <row r="288" spans="5:6">
      <c r="E288" s="36"/>
      <c r="F288" s="13"/>
    </row>
    <row r="289" spans="5:6">
      <c r="E289" s="36"/>
      <c r="F289" s="13"/>
    </row>
    <row r="290" spans="5:6">
      <c r="E290" s="36"/>
      <c r="F290" s="13"/>
    </row>
    <row r="291" spans="5:6">
      <c r="E291" s="36"/>
      <c r="F291" s="13"/>
    </row>
    <row r="292" spans="5:6">
      <c r="E292" s="36"/>
      <c r="F292" s="12"/>
    </row>
    <row r="293" spans="5:6">
      <c r="E293" s="36"/>
      <c r="F293" s="13"/>
    </row>
    <row r="294" spans="5:6">
      <c r="E294" s="36"/>
      <c r="F294" s="13"/>
    </row>
    <row r="295" spans="5:6">
      <c r="E295" s="36"/>
      <c r="F295" s="13"/>
    </row>
    <row r="296" spans="5:6">
      <c r="E296" s="36"/>
      <c r="F296" s="12"/>
    </row>
    <row r="297" spans="5:6">
      <c r="E297" s="36"/>
      <c r="F297" s="12"/>
    </row>
    <row r="298" spans="5:6">
      <c r="E298" s="36"/>
      <c r="F298" s="12"/>
    </row>
    <row r="299" spans="5:6">
      <c r="E299" s="36"/>
      <c r="F299" s="12"/>
    </row>
    <row r="300" spans="5:6">
      <c r="E300" s="36"/>
      <c r="F300" s="12"/>
    </row>
    <row r="301" spans="5:6">
      <c r="E301" s="36"/>
      <c r="F301" s="12"/>
    </row>
    <row r="302" spans="5:6">
      <c r="E302" s="36"/>
      <c r="F302" s="12"/>
    </row>
    <row r="303" spans="5:6">
      <c r="E303" s="36"/>
      <c r="F303" s="12"/>
    </row>
    <row r="304" spans="5:6">
      <c r="E304" s="36"/>
      <c r="F304" s="12"/>
    </row>
    <row r="305" spans="5:6">
      <c r="E305" s="36"/>
      <c r="F305" s="12"/>
    </row>
    <row r="306" spans="5:6">
      <c r="E306" s="36"/>
      <c r="F306" s="12"/>
    </row>
    <row r="307" spans="5:6">
      <c r="E307" s="36"/>
      <c r="F307" s="12"/>
    </row>
    <row r="308" spans="5:6">
      <c r="E308" s="36"/>
      <c r="F308" s="12"/>
    </row>
    <row r="309" spans="5:6">
      <c r="E309" s="36"/>
      <c r="F309" s="12"/>
    </row>
    <row r="310" spans="5:6">
      <c r="E310" s="36"/>
      <c r="F310" s="12"/>
    </row>
    <row r="311" spans="5:6">
      <c r="E311" s="36"/>
      <c r="F311" s="12"/>
    </row>
    <row r="312" spans="5:6">
      <c r="E312" s="36"/>
      <c r="F312" s="12"/>
    </row>
    <row r="313" spans="5:6">
      <c r="E313" s="36"/>
      <c r="F313" s="13"/>
    </row>
    <row r="314" spans="5:6">
      <c r="E314" s="36"/>
      <c r="F314" s="13"/>
    </row>
    <row r="315" spans="5:6">
      <c r="E315" s="36"/>
      <c r="F315" s="13"/>
    </row>
    <row r="316" spans="5:6">
      <c r="E316" s="36"/>
      <c r="F316" s="13"/>
    </row>
    <row r="317" spans="5:6">
      <c r="E317" s="36"/>
      <c r="F317" s="13"/>
    </row>
    <row r="318" spans="5:6">
      <c r="E318" s="36"/>
      <c r="F318" s="13"/>
    </row>
    <row r="319" spans="5:6">
      <c r="E319" s="36"/>
      <c r="F319" s="13"/>
    </row>
    <row r="320" spans="5:6">
      <c r="E320" s="36"/>
      <c r="F320" s="13"/>
    </row>
    <row r="321" spans="5:6">
      <c r="E321" s="36"/>
      <c r="F321" s="13"/>
    </row>
    <row r="322" spans="5:6">
      <c r="E322" s="36"/>
      <c r="F322" s="13"/>
    </row>
    <row r="323" spans="5:6">
      <c r="E323" s="36"/>
      <c r="F323" s="12"/>
    </row>
    <row r="324" spans="5:6">
      <c r="E324" s="36"/>
      <c r="F324" s="13"/>
    </row>
    <row r="325" spans="5:6">
      <c r="E325" s="36"/>
      <c r="F325" s="13"/>
    </row>
    <row r="326" spans="5:6">
      <c r="E326" s="36"/>
      <c r="F326" s="13"/>
    </row>
    <row r="327" spans="5:6">
      <c r="E327" s="36"/>
      <c r="F327" s="12"/>
    </row>
    <row r="328" spans="5:6">
      <c r="E328" s="36"/>
      <c r="F328" s="12"/>
    </row>
    <row r="329" spans="5:6">
      <c r="E329" s="36"/>
      <c r="F329" s="12"/>
    </row>
    <row r="330" spans="5:6">
      <c r="E330" s="36"/>
      <c r="F330" s="12"/>
    </row>
    <row r="331" spans="5:6">
      <c r="E331" s="36"/>
      <c r="F331" s="12"/>
    </row>
    <row r="332" spans="5:6">
      <c r="E332" s="36"/>
      <c r="F332" s="12"/>
    </row>
    <row r="333" spans="5:6">
      <c r="E333" s="36"/>
      <c r="F333" s="12"/>
    </row>
    <row r="334" spans="5:6">
      <c r="E334" s="36"/>
      <c r="F334" s="12"/>
    </row>
    <row r="335" spans="5:6">
      <c r="E335" s="36"/>
      <c r="F335" s="12"/>
    </row>
    <row r="336" spans="5:6">
      <c r="E336" s="36"/>
      <c r="F336" s="12"/>
    </row>
    <row r="337" spans="5:6">
      <c r="E337" s="36"/>
      <c r="F337" s="12"/>
    </row>
    <row r="338" spans="5:6">
      <c r="E338" s="36"/>
      <c r="F338" s="12"/>
    </row>
    <row r="339" spans="5:6">
      <c r="E339" s="36"/>
      <c r="F339" s="12"/>
    </row>
    <row r="340" spans="5:6">
      <c r="E340" s="36"/>
      <c r="F340" s="12"/>
    </row>
    <row r="341" spans="5:6">
      <c r="E341" s="36"/>
      <c r="F341" s="12"/>
    </row>
    <row r="342" spans="5:6">
      <c r="E342" s="36"/>
      <c r="F342" s="12"/>
    </row>
    <row r="343" spans="5:6">
      <c r="E343" s="36"/>
      <c r="F343" s="12"/>
    </row>
    <row r="344" spans="5:6">
      <c r="E344" s="36"/>
      <c r="F344" s="13"/>
    </row>
    <row r="345" spans="5:6">
      <c r="E345" s="36"/>
      <c r="F345" s="13"/>
    </row>
    <row r="346" spans="5:6">
      <c r="E346" s="36"/>
      <c r="F346" s="13"/>
    </row>
    <row r="347" spans="5:6">
      <c r="E347" s="36"/>
      <c r="F347" s="13"/>
    </row>
    <row r="348" spans="5:6">
      <c r="E348" s="36"/>
      <c r="F348" s="13"/>
    </row>
    <row r="349" spans="5:6">
      <c r="E349" s="36"/>
      <c r="F349" s="13"/>
    </row>
    <row r="350" spans="5:6">
      <c r="E350" s="36"/>
      <c r="F350" s="13"/>
    </row>
    <row r="351" spans="5:6">
      <c r="E351" s="36"/>
      <c r="F351" s="13"/>
    </row>
    <row r="352" spans="5:6">
      <c r="E352" s="36"/>
      <c r="F352" s="13"/>
    </row>
    <row r="353" spans="5:6">
      <c r="E353" s="36"/>
      <c r="F353" s="13"/>
    </row>
    <row r="354" spans="5:6">
      <c r="E354" s="36"/>
      <c r="F354" s="12"/>
    </row>
    <row r="355" spans="5:6">
      <c r="E355" s="36"/>
      <c r="F355" s="13"/>
    </row>
    <row r="356" spans="5:6">
      <c r="E356" s="36"/>
      <c r="F356" s="13"/>
    </row>
    <row r="357" spans="5:6">
      <c r="E357" s="36"/>
      <c r="F357" s="13"/>
    </row>
    <row r="358" spans="5:6">
      <c r="E358" s="36"/>
      <c r="F358" s="12"/>
    </row>
    <row r="359" spans="5:6">
      <c r="E359" s="36"/>
      <c r="F359" s="12"/>
    </row>
    <row r="360" spans="5:6">
      <c r="E360" s="36"/>
      <c r="F360" s="12"/>
    </row>
    <row r="361" spans="5:6">
      <c r="E361" s="36"/>
      <c r="F361" s="12"/>
    </row>
    <row r="362" spans="5:6">
      <c r="E362" s="36"/>
      <c r="F362" s="12"/>
    </row>
    <row r="363" spans="5:6">
      <c r="E363" s="36"/>
      <c r="F363" s="12"/>
    </row>
    <row r="364" spans="5:6">
      <c r="E364" s="36"/>
      <c r="F364" s="12"/>
    </row>
    <row r="365" spans="5:6">
      <c r="E365" s="36"/>
      <c r="F365" s="12"/>
    </row>
    <row r="366" spans="5:6">
      <c r="E366" s="36"/>
      <c r="F366" s="12"/>
    </row>
    <row r="367" spans="5:6">
      <c r="E367" s="36"/>
      <c r="F367" s="12"/>
    </row>
    <row r="368" spans="5:6">
      <c r="E368" s="36"/>
      <c r="F368" s="12"/>
    </row>
    <row r="369" spans="5:6">
      <c r="E369" s="36"/>
      <c r="F369" s="12"/>
    </row>
    <row r="370" spans="5:6">
      <c r="E370" s="36"/>
      <c r="F370" s="12"/>
    </row>
    <row r="371" spans="5:6">
      <c r="E371" s="36"/>
      <c r="F371" s="12"/>
    </row>
    <row r="372" spans="5:6">
      <c r="E372" s="36"/>
      <c r="F372" s="12"/>
    </row>
    <row r="373" spans="5:6">
      <c r="E373" s="36"/>
      <c r="F373" s="12"/>
    </row>
    <row r="374" spans="5:6">
      <c r="E374" s="36"/>
      <c r="F374" s="12"/>
    </row>
    <row r="375" spans="5:6">
      <c r="E375" s="36"/>
      <c r="F375" s="13"/>
    </row>
    <row r="376" spans="5:6">
      <c r="E376" s="36"/>
      <c r="F376" s="13"/>
    </row>
    <row r="377" spans="5:6">
      <c r="E377" s="36"/>
      <c r="F377" s="13"/>
    </row>
    <row r="378" spans="5:6">
      <c r="E378" s="36"/>
      <c r="F378" s="13"/>
    </row>
    <row r="379" spans="5:6">
      <c r="E379" s="36"/>
      <c r="F379" s="13"/>
    </row>
    <row r="380" spans="5:6">
      <c r="E380" s="36"/>
      <c r="F380" s="13"/>
    </row>
    <row r="381" spans="5:6">
      <c r="E381" s="36"/>
      <c r="F381" s="13"/>
    </row>
    <row r="382" spans="5:6">
      <c r="E382" s="36"/>
      <c r="F382" s="13"/>
    </row>
    <row r="383" spans="5:6">
      <c r="E383" s="36"/>
      <c r="F383" s="13"/>
    </row>
    <row r="384" spans="5:6">
      <c r="E384" s="36"/>
      <c r="F384" s="13"/>
    </row>
    <row r="385" spans="5:6">
      <c r="E385" s="36"/>
      <c r="F385" s="12"/>
    </row>
    <row r="386" spans="5:6">
      <c r="E386" s="36"/>
      <c r="F386" s="13"/>
    </row>
    <row r="387" spans="5:6">
      <c r="E387" s="36"/>
      <c r="F387" s="13"/>
    </row>
    <row r="388" spans="5:6">
      <c r="E388" s="36"/>
      <c r="F388" s="13"/>
    </row>
    <row r="389" spans="5:6">
      <c r="E389" s="36"/>
      <c r="F389" s="12"/>
    </row>
    <row r="390" spans="5:6">
      <c r="E390" s="36"/>
      <c r="F390" s="12"/>
    </row>
    <row r="391" spans="5:6">
      <c r="E391" s="36"/>
      <c r="F391" s="12"/>
    </row>
    <row r="392" spans="5:6">
      <c r="E392" s="36"/>
      <c r="F392" s="12"/>
    </row>
    <row r="393" spans="5:6">
      <c r="E393" s="36"/>
      <c r="F393" s="12"/>
    </row>
    <row r="394" spans="5:6">
      <c r="E394" s="36"/>
      <c r="F394" s="12"/>
    </row>
    <row r="395" spans="5:6">
      <c r="E395" s="36"/>
      <c r="F395" s="12"/>
    </row>
    <row r="396" spans="5:6">
      <c r="E396" s="36"/>
      <c r="F396" s="12"/>
    </row>
    <row r="397" spans="5:6">
      <c r="E397" s="36"/>
      <c r="F397" s="12"/>
    </row>
    <row r="398" spans="5:6">
      <c r="E398" s="36"/>
      <c r="F398" s="12"/>
    </row>
    <row r="399" spans="5:6">
      <c r="E399" s="36"/>
      <c r="F399" s="12"/>
    </row>
    <row r="400" spans="5:6">
      <c r="E400" s="36"/>
      <c r="F400" s="12"/>
    </row>
    <row r="401" spans="5:6">
      <c r="E401" s="36"/>
      <c r="F401" s="12"/>
    </row>
    <row r="402" spans="5:6">
      <c r="E402" s="36"/>
      <c r="F402" s="12"/>
    </row>
    <row r="403" spans="5:6">
      <c r="E403" s="36"/>
      <c r="F403" s="12"/>
    </row>
    <row r="404" spans="5:6">
      <c r="E404" s="36"/>
      <c r="F404" s="12"/>
    </row>
    <row r="405" spans="5:6">
      <c r="E405" s="36"/>
      <c r="F405" s="12"/>
    </row>
    <row r="406" spans="5:6">
      <c r="E406" s="36"/>
      <c r="F406" s="13"/>
    </row>
    <row r="407" spans="5:6">
      <c r="E407" s="36"/>
      <c r="F407" s="13"/>
    </row>
    <row r="408" spans="5:6">
      <c r="E408" s="36"/>
      <c r="F408" s="13"/>
    </row>
    <row r="409" spans="5:6">
      <c r="E409" s="36"/>
      <c r="F409" s="13"/>
    </row>
    <row r="410" spans="5:6">
      <c r="E410" s="36"/>
      <c r="F410" s="13"/>
    </row>
    <row r="411" spans="5:6">
      <c r="E411" s="36"/>
      <c r="F411" s="13"/>
    </row>
    <row r="412" spans="5:6">
      <c r="E412" s="36"/>
      <c r="F412" s="13"/>
    </row>
    <row r="413" spans="5:6">
      <c r="E413" s="36"/>
      <c r="F413" s="13"/>
    </row>
    <row r="414" spans="5:6">
      <c r="E414" s="36"/>
      <c r="F414" s="13"/>
    </row>
    <row r="415" spans="5:6">
      <c r="E415" s="36"/>
      <c r="F415" s="13"/>
    </row>
    <row r="416" spans="5:6">
      <c r="E416" s="36"/>
      <c r="F416" s="12"/>
    </row>
    <row r="417" spans="5:6">
      <c r="E417" s="36"/>
      <c r="F417" s="13"/>
    </row>
    <row r="418" spans="5:6">
      <c r="E418" s="36"/>
      <c r="F418" s="13"/>
    </row>
    <row r="419" spans="5:6">
      <c r="E419" s="36"/>
      <c r="F419" s="13"/>
    </row>
    <row r="420" spans="5:6">
      <c r="E420" s="36"/>
      <c r="F420" s="12"/>
    </row>
    <row r="421" spans="5:6">
      <c r="E421" s="36"/>
      <c r="F421" s="12"/>
    </row>
    <row r="422" spans="5:6">
      <c r="E422" s="36"/>
      <c r="F422" s="12"/>
    </row>
    <row r="423" spans="5:6">
      <c r="E423" s="36"/>
      <c r="F423" s="12"/>
    </row>
    <row r="424" spans="5:6">
      <c r="E424" s="36"/>
      <c r="F424" s="12"/>
    </row>
    <row r="425" spans="5:6">
      <c r="E425" s="36"/>
      <c r="F425" s="12"/>
    </row>
    <row r="426" spans="5:6">
      <c r="E426" s="36"/>
      <c r="F426" s="12"/>
    </row>
    <row r="427" spans="5:6">
      <c r="E427" s="36"/>
      <c r="F427" s="12"/>
    </row>
    <row r="428" spans="5:6">
      <c r="E428" s="36"/>
      <c r="F428" s="12"/>
    </row>
    <row r="429" spans="5:6">
      <c r="E429" s="36"/>
      <c r="F429" s="12"/>
    </row>
    <row r="430" spans="5:6">
      <c r="E430" s="36"/>
      <c r="F430" s="12"/>
    </row>
    <row r="431" spans="5:6">
      <c r="E431" s="36"/>
      <c r="F431" s="12"/>
    </row>
    <row r="432" spans="5:6">
      <c r="E432" s="36"/>
      <c r="F432" s="12"/>
    </row>
    <row r="433" spans="5:6">
      <c r="E433" s="36"/>
      <c r="F433" s="12"/>
    </row>
    <row r="434" spans="5:6">
      <c r="E434" s="36"/>
      <c r="F434" s="12"/>
    </row>
    <row r="435" spans="5:6">
      <c r="E435" s="36"/>
      <c r="F435" s="12"/>
    </row>
    <row r="436" spans="5:6">
      <c r="E436" s="36"/>
      <c r="F436" s="12"/>
    </row>
    <row r="437" spans="5:6">
      <c r="E437" s="36"/>
      <c r="F437" s="13"/>
    </row>
    <row r="438" spans="5:6">
      <c r="E438" s="36"/>
      <c r="F438" s="13"/>
    </row>
    <row r="439" spans="5:6">
      <c r="E439" s="36"/>
      <c r="F439" s="13"/>
    </row>
    <row r="440" spans="5:6">
      <c r="E440" s="36"/>
      <c r="F440" s="13"/>
    </row>
    <row r="441" spans="5:6">
      <c r="E441" s="36"/>
      <c r="F441" s="13"/>
    </row>
    <row r="442" spans="5:6">
      <c r="E442" s="36"/>
      <c r="F442" s="13"/>
    </row>
    <row r="443" spans="5:6">
      <c r="E443" s="36"/>
      <c r="F443" s="13"/>
    </row>
    <row r="444" spans="5:6">
      <c r="E444" s="36"/>
      <c r="F444" s="13"/>
    </row>
    <row r="445" spans="5:6">
      <c r="E445" s="36"/>
      <c r="F445" s="13"/>
    </row>
    <row r="446" spans="5:6">
      <c r="E446" s="36"/>
      <c r="F446" s="13"/>
    </row>
    <row r="447" spans="5:6">
      <c r="E447" s="36"/>
      <c r="F447" s="12"/>
    </row>
    <row r="448" spans="5:6">
      <c r="E448" s="36"/>
      <c r="F448" s="13"/>
    </row>
    <row r="449" spans="5:6">
      <c r="E449" s="36"/>
      <c r="F449" s="13"/>
    </row>
    <row r="450" spans="5:6">
      <c r="E450" s="36"/>
      <c r="F450" s="13"/>
    </row>
    <row r="451" spans="5:6">
      <c r="E451" s="36"/>
      <c r="F451" s="12"/>
    </row>
    <row r="452" spans="5:6">
      <c r="E452" s="36"/>
      <c r="F452" s="12"/>
    </row>
    <row r="453" spans="5:6">
      <c r="E453" s="36"/>
      <c r="F453" s="12"/>
    </row>
    <row r="454" spans="5:6">
      <c r="E454" s="36"/>
      <c r="F454" s="12"/>
    </row>
    <row r="455" spans="5:6">
      <c r="E455" s="36"/>
      <c r="F455" s="12"/>
    </row>
    <row r="456" spans="5:6">
      <c r="E456" s="36"/>
      <c r="F456" s="12"/>
    </row>
    <row r="457" spans="5:6">
      <c r="E457" s="36"/>
      <c r="F457" s="12"/>
    </row>
    <row r="458" spans="5:6">
      <c r="E458" s="36"/>
      <c r="F458" s="12"/>
    </row>
    <row r="459" spans="5:6">
      <c r="E459" s="36"/>
      <c r="F459" s="12"/>
    </row>
    <row r="460" spans="5:6">
      <c r="E460" s="36"/>
      <c r="F460" s="12"/>
    </row>
    <row r="461" spans="5:6">
      <c r="E461" s="36"/>
      <c r="F461" s="12"/>
    </row>
    <row r="462" spans="5:6">
      <c r="E462" s="36"/>
      <c r="F462" s="12"/>
    </row>
    <row r="463" spans="5:6">
      <c r="E463" s="36"/>
      <c r="F463" s="12"/>
    </row>
    <row r="464" spans="5:6">
      <c r="E464" s="36"/>
      <c r="F464" s="12"/>
    </row>
    <row r="465" spans="5:6">
      <c r="E465" s="36"/>
      <c r="F465" s="12"/>
    </row>
    <row r="466" spans="5:6">
      <c r="E466" s="36"/>
      <c r="F466" s="12"/>
    </row>
    <row r="467" spans="5:6">
      <c r="E467" s="36"/>
      <c r="F467" s="12"/>
    </row>
    <row r="468" spans="5:6">
      <c r="E468" s="36"/>
      <c r="F468" s="13"/>
    </row>
    <row r="469" spans="5:6">
      <c r="E469" s="36"/>
      <c r="F469" s="13"/>
    </row>
    <row r="470" spans="5:6">
      <c r="E470" s="36"/>
      <c r="F470" s="13"/>
    </row>
    <row r="471" spans="5:6">
      <c r="E471" s="36"/>
      <c r="F471" s="13"/>
    </row>
    <row r="472" spans="5:6">
      <c r="E472" s="36"/>
      <c r="F472" s="13"/>
    </row>
    <row r="473" spans="5:6">
      <c r="E473" s="36"/>
      <c r="F473" s="13"/>
    </row>
    <row r="474" spans="5:6">
      <c r="E474" s="36"/>
      <c r="F474" s="13"/>
    </row>
    <row r="475" spans="5:6">
      <c r="E475" s="36"/>
      <c r="F475" s="13"/>
    </row>
    <row r="476" spans="5:6">
      <c r="E476" s="36"/>
      <c r="F476" s="13"/>
    </row>
    <row r="477" spans="5:6">
      <c r="E477" s="36"/>
      <c r="F477" s="13"/>
    </row>
    <row r="478" spans="5:6">
      <c r="E478" s="36"/>
      <c r="F478" s="12"/>
    </row>
    <row r="479" spans="5:6">
      <c r="E479" s="36"/>
      <c r="F479" s="13"/>
    </row>
    <row r="480" spans="5:6">
      <c r="E480" s="36"/>
      <c r="F480" s="13"/>
    </row>
    <row r="481" spans="5:6">
      <c r="E481" s="36"/>
      <c r="F481" s="13"/>
    </row>
    <row r="482" spans="5:6">
      <c r="E482" s="36"/>
      <c r="F482" s="12"/>
    </row>
    <row r="483" spans="5:6">
      <c r="E483" s="36"/>
      <c r="F483" s="12"/>
    </row>
    <row r="484" spans="5:6">
      <c r="E484" s="36"/>
      <c r="F484" s="12"/>
    </row>
    <row r="485" spans="5:6">
      <c r="E485" s="36"/>
      <c r="F485" s="12"/>
    </row>
    <row r="486" spans="5:6">
      <c r="E486" s="36"/>
      <c r="F486" s="12"/>
    </row>
    <row r="487" spans="5:6">
      <c r="E487" s="36"/>
      <c r="F487" s="12"/>
    </row>
    <row r="488" spans="5:6">
      <c r="E488" s="36"/>
      <c r="F488" s="12"/>
    </row>
    <row r="489" spans="5:6">
      <c r="E489" s="36"/>
      <c r="F489" s="12"/>
    </row>
    <row r="490" spans="5:6">
      <c r="E490" s="36"/>
      <c r="F490" s="12"/>
    </row>
    <row r="491" spans="5:6">
      <c r="E491" s="36"/>
      <c r="F491" s="12"/>
    </row>
    <row r="492" spans="5:6">
      <c r="E492" s="36"/>
      <c r="F492" s="12"/>
    </row>
    <row r="493" spans="5:6">
      <c r="E493" s="36"/>
      <c r="F493" s="12"/>
    </row>
    <row r="494" spans="5:6">
      <c r="E494" s="36"/>
      <c r="F494" s="12"/>
    </row>
    <row r="495" spans="5:6">
      <c r="E495" s="36"/>
      <c r="F495" s="12"/>
    </row>
    <row r="496" spans="5:6">
      <c r="E496" s="36"/>
      <c r="F496" s="12"/>
    </row>
    <row r="497" spans="5:6">
      <c r="E497" s="36"/>
      <c r="F497" s="12"/>
    </row>
    <row r="498" spans="5:6">
      <c r="E498" s="36"/>
      <c r="F498" s="12"/>
    </row>
    <row r="499" spans="5:6">
      <c r="E499" s="36"/>
      <c r="F499" s="13"/>
    </row>
    <row r="500" spans="5:6">
      <c r="E500" s="36"/>
      <c r="F500" s="13"/>
    </row>
    <row r="501" spans="5:6">
      <c r="E501" s="36"/>
      <c r="F501" s="13"/>
    </row>
    <row r="502" spans="5:6">
      <c r="E502" s="36"/>
      <c r="F502" s="13"/>
    </row>
    <row r="503" spans="5:6">
      <c r="E503" s="36"/>
      <c r="F503" s="13"/>
    </row>
    <row r="504" spans="5:6">
      <c r="E504" s="36"/>
      <c r="F504" s="13"/>
    </row>
    <row r="505" spans="5:6">
      <c r="E505" s="36"/>
      <c r="F505" s="13"/>
    </row>
    <row r="506" spans="5:6">
      <c r="E506" s="36"/>
      <c r="F506" s="13"/>
    </row>
    <row r="507" spans="5:6">
      <c r="E507" s="36"/>
      <c r="F507" s="13"/>
    </row>
    <row r="508" spans="5:6">
      <c r="E508" s="36"/>
      <c r="F508" s="13"/>
    </row>
    <row r="509" spans="5:6">
      <c r="E509" s="36"/>
      <c r="F509" s="12"/>
    </row>
    <row r="510" spans="5:6">
      <c r="E510" s="36"/>
      <c r="F510" s="13"/>
    </row>
    <row r="511" spans="5:6">
      <c r="E511" s="36"/>
      <c r="F511" s="13"/>
    </row>
    <row r="512" spans="5:6">
      <c r="E512" s="36"/>
      <c r="F512" s="13"/>
    </row>
    <row r="513" spans="5:6">
      <c r="E513" s="36"/>
      <c r="F513" s="12"/>
    </row>
    <row r="514" spans="5:6">
      <c r="E514" s="36"/>
      <c r="F514" s="12"/>
    </row>
    <row r="515" spans="5:6">
      <c r="E515" s="36"/>
      <c r="F515" s="12"/>
    </row>
    <row r="516" spans="5:6">
      <c r="E516" s="36"/>
      <c r="F516" s="12"/>
    </row>
    <row r="517" spans="5:6">
      <c r="E517" s="36"/>
      <c r="F517" s="12"/>
    </row>
    <row r="518" spans="5:6">
      <c r="E518" s="36"/>
      <c r="F518" s="12"/>
    </row>
    <row r="519" spans="5:6">
      <c r="E519" s="36"/>
      <c r="F519" s="12"/>
    </row>
    <row r="520" spans="5:6">
      <c r="E520" s="36"/>
      <c r="F520" s="12"/>
    </row>
    <row r="521" spans="5:6">
      <c r="E521" s="36"/>
      <c r="F521" s="12"/>
    </row>
    <row r="522" spans="5:6">
      <c r="E522" s="36"/>
      <c r="F522" s="12"/>
    </row>
    <row r="523" spans="5:6">
      <c r="E523" s="36"/>
      <c r="F523" s="12"/>
    </row>
    <row r="524" spans="5:6">
      <c r="E524" s="36"/>
      <c r="F524" s="12"/>
    </row>
    <row r="525" spans="5:6">
      <c r="E525" s="36"/>
      <c r="F525" s="12"/>
    </row>
    <row r="526" spans="5:6">
      <c r="E526" s="36"/>
      <c r="F526" s="12"/>
    </row>
    <row r="527" spans="5:6">
      <c r="E527" s="36"/>
      <c r="F527" s="12"/>
    </row>
    <row r="528" spans="5:6">
      <c r="E528" s="36"/>
      <c r="F528" s="12"/>
    </row>
    <row r="529" spans="5:6">
      <c r="E529" s="36"/>
      <c r="F529" s="36"/>
    </row>
    <row r="530" spans="5:6">
      <c r="E530" s="36"/>
      <c r="F530" s="36"/>
    </row>
    <row r="531" spans="5:6">
      <c r="E531" s="36"/>
      <c r="F531" s="36"/>
    </row>
    <row r="532" spans="5:6">
      <c r="E532" s="36"/>
      <c r="F532" s="36"/>
    </row>
    <row r="533" spans="5:6">
      <c r="E533" s="36"/>
      <c r="F533" s="36"/>
    </row>
    <row r="534" spans="5:6">
      <c r="E534" s="36"/>
      <c r="F534" s="36"/>
    </row>
    <row r="535" spans="5:6">
      <c r="E535" s="36"/>
      <c r="F535" s="36"/>
    </row>
    <row r="536" spans="5:6">
      <c r="E536" s="36"/>
      <c r="F536" s="36"/>
    </row>
    <row r="537" spans="5:6">
      <c r="E537" s="36"/>
      <c r="F537" s="36"/>
    </row>
    <row r="538" spans="5:6">
      <c r="E538" s="36"/>
      <c r="F538" s="36"/>
    </row>
    <row r="539" spans="5:6">
      <c r="E539" s="36"/>
      <c r="F539" s="36"/>
    </row>
    <row r="540" spans="5:6">
      <c r="E540" s="36"/>
      <c r="F540" s="36"/>
    </row>
    <row r="541" spans="5:6">
      <c r="E541" s="36"/>
      <c r="F541" s="36"/>
    </row>
    <row r="542" spans="5:6">
      <c r="E542" s="36"/>
      <c r="F542" s="36"/>
    </row>
    <row r="543" spans="5:6">
      <c r="E543" s="36"/>
      <c r="F543" s="36"/>
    </row>
    <row r="544" spans="5:6">
      <c r="E544" s="36"/>
      <c r="F544" s="36"/>
    </row>
    <row r="545" spans="5:6">
      <c r="E545" s="36"/>
      <c r="F545" s="36"/>
    </row>
    <row r="546" spans="5:6">
      <c r="E546" s="36"/>
      <c r="F546" s="36"/>
    </row>
    <row r="547" spans="5:6">
      <c r="E547" s="36"/>
      <c r="F547" s="36"/>
    </row>
    <row r="548" spans="5:6">
      <c r="E548" s="36"/>
      <c r="F548" s="36"/>
    </row>
    <row r="549" spans="5:6">
      <c r="E549" s="36"/>
      <c r="F549" s="36"/>
    </row>
    <row r="550" spans="5:6">
      <c r="E550" s="36"/>
      <c r="F550" s="36"/>
    </row>
    <row r="551" spans="5:6">
      <c r="E551" s="36"/>
      <c r="F551" s="36"/>
    </row>
    <row r="552" spans="5:6">
      <c r="E552" s="36"/>
      <c r="F552" s="36"/>
    </row>
    <row r="553" spans="5:6">
      <c r="E553" s="36"/>
      <c r="F553" s="36"/>
    </row>
    <row r="554" spans="5:6">
      <c r="E554" s="36"/>
      <c r="F554" s="36"/>
    </row>
    <row r="555" spans="5:6">
      <c r="E555" s="36"/>
      <c r="F555" s="36"/>
    </row>
    <row r="556" spans="5:6">
      <c r="E556" s="36"/>
      <c r="F556" s="36"/>
    </row>
    <row r="557" spans="5:6">
      <c r="E557" s="36"/>
      <c r="F557" s="36"/>
    </row>
    <row r="558" spans="5:6">
      <c r="E558" s="36"/>
      <c r="F558" s="36"/>
    </row>
    <row r="559" spans="5:6">
      <c r="E559" s="36"/>
      <c r="F559" s="36"/>
    </row>
    <row r="560" spans="5:6">
      <c r="E560" s="36"/>
      <c r="F560" s="36"/>
    </row>
    <row r="561" spans="5:6">
      <c r="E561" s="36"/>
      <c r="F561" s="36"/>
    </row>
    <row r="562" spans="5:6">
      <c r="E562" s="36"/>
      <c r="F562" s="36"/>
    </row>
    <row r="563" spans="5:6">
      <c r="E563" s="36"/>
      <c r="F563" s="36"/>
    </row>
    <row r="564" spans="5:6">
      <c r="E564" s="36"/>
      <c r="F564" s="36"/>
    </row>
    <row r="565" spans="5:6">
      <c r="E565" s="36"/>
      <c r="F565" s="36"/>
    </row>
    <row r="566" spans="5:6">
      <c r="E566" s="36"/>
      <c r="F566" s="36"/>
    </row>
    <row r="567" spans="5:6">
      <c r="E567" s="36"/>
      <c r="F567" s="36"/>
    </row>
    <row r="568" spans="5:6">
      <c r="E568" s="36"/>
      <c r="F568" s="36"/>
    </row>
    <row r="569" spans="5:6">
      <c r="E569" s="36"/>
      <c r="F569" s="36"/>
    </row>
    <row r="570" spans="5:6">
      <c r="E570" s="36"/>
      <c r="F570" s="36"/>
    </row>
    <row r="571" spans="5:6">
      <c r="E571" s="36"/>
      <c r="F571" s="36"/>
    </row>
    <row r="572" spans="5:6">
      <c r="E572" s="36"/>
      <c r="F572" s="36"/>
    </row>
    <row r="573" spans="5:6">
      <c r="E573" s="36"/>
      <c r="F573" s="36"/>
    </row>
    <row r="574" spans="5:6">
      <c r="E574" s="36"/>
      <c r="F574" s="36"/>
    </row>
    <row r="575" spans="5:6">
      <c r="E575" s="36"/>
      <c r="F575" s="36"/>
    </row>
    <row r="576" spans="5:6">
      <c r="E576" s="36"/>
      <c r="F576" s="36"/>
    </row>
    <row r="577" spans="5:6">
      <c r="E577" s="36"/>
      <c r="F577" s="36"/>
    </row>
    <row r="578" spans="5:6">
      <c r="E578" s="36"/>
      <c r="F578" s="36"/>
    </row>
    <row r="579" spans="5:6">
      <c r="E579" s="36"/>
      <c r="F579" s="36"/>
    </row>
    <row r="580" spans="5:6">
      <c r="E580" s="36"/>
      <c r="F580" s="36"/>
    </row>
    <row r="581" spans="5:6">
      <c r="E581" s="36"/>
      <c r="F581" s="36"/>
    </row>
    <row r="582" spans="5:6">
      <c r="E582" s="36"/>
      <c r="F582" s="36"/>
    </row>
    <row r="583" spans="5:6">
      <c r="E583" s="36"/>
      <c r="F583" s="36"/>
    </row>
    <row r="584" spans="5:6">
      <c r="E584" s="36"/>
      <c r="F584" s="36"/>
    </row>
    <row r="585" spans="5:6">
      <c r="E585" s="36"/>
      <c r="F585" s="36"/>
    </row>
    <row r="586" spans="5:6">
      <c r="E586" s="36"/>
      <c r="F586" s="36"/>
    </row>
    <row r="587" spans="5:6">
      <c r="E587" s="36"/>
      <c r="F587" s="36"/>
    </row>
    <row r="588" spans="5:6">
      <c r="E588" s="36"/>
      <c r="F588" s="36"/>
    </row>
    <row r="589" spans="5:6">
      <c r="E589" s="36"/>
      <c r="F589" s="36"/>
    </row>
    <row r="590" spans="5:6">
      <c r="E590" s="36"/>
      <c r="F590" s="36"/>
    </row>
    <row r="591" spans="5:6">
      <c r="E591" s="36"/>
      <c r="F591" s="36"/>
    </row>
    <row r="592" spans="5:6">
      <c r="E592" s="36"/>
      <c r="F592" s="36"/>
    </row>
    <row r="593" spans="5:6">
      <c r="E593" s="36"/>
      <c r="F593" s="36"/>
    </row>
    <row r="594" spans="5:6">
      <c r="E594" s="36"/>
      <c r="F594" s="36"/>
    </row>
    <row r="595" spans="5:6">
      <c r="E595" s="36"/>
      <c r="F595" s="36"/>
    </row>
    <row r="596" spans="5:6">
      <c r="E596" s="36"/>
      <c r="F596" s="36"/>
    </row>
    <row r="597" spans="5:6">
      <c r="E597" s="36"/>
      <c r="F597" s="36"/>
    </row>
    <row r="598" spans="5:6">
      <c r="E598" s="36"/>
      <c r="F598" s="36"/>
    </row>
    <row r="599" spans="5:6">
      <c r="E599" s="36"/>
      <c r="F599" s="36"/>
    </row>
    <row r="600" spans="5:6">
      <c r="E600" s="36"/>
      <c r="F600" s="36"/>
    </row>
    <row r="601" spans="5:6">
      <c r="E601" s="36"/>
      <c r="F601" s="36"/>
    </row>
    <row r="602" spans="5:6">
      <c r="E602" s="36"/>
      <c r="F602" s="36"/>
    </row>
    <row r="603" spans="5:6">
      <c r="E603" s="36"/>
      <c r="F603" s="36"/>
    </row>
    <row r="604" spans="5:6">
      <c r="E604" s="36"/>
      <c r="F604" s="36"/>
    </row>
    <row r="605" spans="5:6">
      <c r="E605" s="36"/>
      <c r="F605" s="36"/>
    </row>
    <row r="606" spans="5:6">
      <c r="E606" s="36"/>
      <c r="F606" s="36"/>
    </row>
    <row r="607" spans="5:6">
      <c r="E607" s="36"/>
      <c r="F607" s="36"/>
    </row>
    <row r="608" spans="5:6">
      <c r="E608" s="36"/>
      <c r="F608" s="36"/>
    </row>
    <row r="609" spans="5:6">
      <c r="E609" s="36"/>
      <c r="F609" s="36"/>
    </row>
    <row r="610" spans="5:6">
      <c r="E610" s="36"/>
      <c r="F610" s="36"/>
    </row>
    <row r="611" spans="5:6">
      <c r="E611" s="36"/>
      <c r="F611" s="36"/>
    </row>
    <row r="612" spans="5:6">
      <c r="E612" s="36"/>
      <c r="F612" s="36"/>
    </row>
    <row r="613" spans="5:6">
      <c r="E613" s="36"/>
      <c r="F613" s="36"/>
    </row>
    <row r="614" spans="5:6">
      <c r="E614" s="36"/>
      <c r="F614" s="36"/>
    </row>
    <row r="615" spans="5:6">
      <c r="E615" s="36"/>
      <c r="F615" s="36"/>
    </row>
    <row r="616" spans="5:6">
      <c r="E616" s="36"/>
      <c r="F616" s="36"/>
    </row>
    <row r="617" spans="5:6">
      <c r="E617" s="36"/>
      <c r="F617" s="36"/>
    </row>
    <row r="618" spans="5:6">
      <c r="E618" s="36"/>
      <c r="F618" s="36"/>
    </row>
    <row r="619" spans="5:6">
      <c r="E619" s="36"/>
      <c r="F619" s="36"/>
    </row>
    <row r="620" spans="5:6">
      <c r="E620" s="36"/>
      <c r="F620" s="36"/>
    </row>
    <row r="621" spans="5:6">
      <c r="E621" s="36"/>
      <c r="F621" s="36"/>
    </row>
    <row r="622" spans="5:6">
      <c r="E622" s="36"/>
      <c r="F622" s="36"/>
    </row>
    <row r="623" spans="5:6">
      <c r="E623" s="36"/>
      <c r="F623" s="36"/>
    </row>
    <row r="624" spans="5:6">
      <c r="E624" s="36"/>
      <c r="F624" s="36"/>
    </row>
    <row r="625" spans="5:6">
      <c r="E625" s="36"/>
      <c r="F625" s="36"/>
    </row>
    <row r="626" spans="5:6">
      <c r="E626" s="36"/>
      <c r="F626" s="36"/>
    </row>
    <row r="627" spans="5:6">
      <c r="E627" s="36"/>
      <c r="F627" s="36"/>
    </row>
    <row r="628" spans="5:6">
      <c r="E628" s="36"/>
      <c r="F628" s="36"/>
    </row>
    <row r="629" spans="5:6">
      <c r="E629" s="36"/>
      <c r="F629" s="36"/>
    </row>
    <row r="630" spans="5:6">
      <c r="E630" s="36"/>
      <c r="F630" s="36"/>
    </row>
    <row r="631" spans="5:6">
      <c r="E631" s="36"/>
      <c r="F631" s="36"/>
    </row>
    <row r="632" spans="5:6">
      <c r="E632" s="36"/>
      <c r="F632" s="36"/>
    </row>
    <row r="633" spans="5:6">
      <c r="E633" s="36"/>
      <c r="F633" s="36"/>
    </row>
    <row r="634" spans="5:6">
      <c r="E634" s="36"/>
      <c r="F634" s="36"/>
    </row>
    <row r="635" spans="5:6">
      <c r="E635" s="36"/>
      <c r="F635" s="36"/>
    </row>
    <row r="636" spans="5:6">
      <c r="E636" s="36"/>
      <c r="F636" s="36"/>
    </row>
    <row r="637" spans="5:6">
      <c r="E637" s="36"/>
      <c r="F637" s="36"/>
    </row>
    <row r="638" spans="5:6">
      <c r="E638" s="36"/>
      <c r="F638" s="36"/>
    </row>
    <row r="639" spans="5:6">
      <c r="E639" s="36"/>
      <c r="F639" s="36"/>
    </row>
    <row r="640" spans="5:6">
      <c r="E640" s="36"/>
      <c r="F640" s="36"/>
    </row>
    <row r="641" spans="5:6">
      <c r="E641" s="36"/>
      <c r="F641" s="36"/>
    </row>
    <row r="642" spans="5:6">
      <c r="E642" s="36"/>
      <c r="F642" s="36"/>
    </row>
    <row r="643" spans="5:6">
      <c r="E643" s="36"/>
      <c r="F643" s="36"/>
    </row>
    <row r="644" spans="5:6">
      <c r="E644" s="36"/>
      <c r="F644" s="36"/>
    </row>
    <row r="645" spans="5:6">
      <c r="E645" s="36"/>
      <c r="F645" s="36"/>
    </row>
    <row r="646" spans="5:6">
      <c r="E646" s="36"/>
      <c r="F646" s="36"/>
    </row>
    <row r="647" spans="5:6">
      <c r="E647" s="36"/>
      <c r="F647" s="36"/>
    </row>
    <row r="648" spans="5:6">
      <c r="E648" s="36"/>
      <c r="F648" s="36"/>
    </row>
    <row r="649" spans="5:6">
      <c r="E649" s="36"/>
      <c r="F649" s="36"/>
    </row>
    <row r="650" spans="5:6">
      <c r="E650" s="36"/>
      <c r="F650" s="36"/>
    </row>
    <row r="651" spans="5:6">
      <c r="E651" s="36"/>
      <c r="F651" s="36"/>
    </row>
    <row r="652" spans="5:6">
      <c r="E652" s="36"/>
      <c r="F652" s="36"/>
    </row>
    <row r="653" spans="5:6">
      <c r="E653" s="36"/>
      <c r="F653" s="36"/>
    </row>
    <row r="654" spans="5:6">
      <c r="E654" s="36"/>
      <c r="F654" s="36"/>
    </row>
    <row r="655" spans="5:6">
      <c r="E655" s="36"/>
      <c r="F655" s="36"/>
    </row>
    <row r="656" spans="5:6">
      <c r="E656" s="36"/>
      <c r="F656" s="36"/>
    </row>
    <row r="657" spans="5:6">
      <c r="E657" s="36"/>
      <c r="F657" s="36"/>
    </row>
    <row r="658" spans="5:6">
      <c r="E658" s="36"/>
      <c r="F658" s="36"/>
    </row>
    <row r="659" spans="5:6">
      <c r="E659" s="36"/>
      <c r="F659" s="36"/>
    </row>
    <row r="660" spans="5:6">
      <c r="E660" s="36"/>
      <c r="F660" s="36"/>
    </row>
    <row r="661" spans="5:6">
      <c r="E661" s="36"/>
      <c r="F661" s="36"/>
    </row>
    <row r="662" spans="5:6">
      <c r="E662" s="36"/>
      <c r="F662" s="36"/>
    </row>
    <row r="663" spans="5:6">
      <c r="E663" s="36"/>
      <c r="F663" s="36"/>
    </row>
    <row r="664" spans="5:6">
      <c r="E664" s="36"/>
      <c r="F664" s="36"/>
    </row>
    <row r="665" spans="5:6">
      <c r="E665" s="36"/>
      <c r="F665" s="36"/>
    </row>
    <row r="666" spans="5:6">
      <c r="E666" s="36"/>
      <c r="F666" s="36"/>
    </row>
    <row r="667" spans="5:6">
      <c r="E667" s="36"/>
      <c r="F667" s="36"/>
    </row>
    <row r="668" spans="5:6">
      <c r="E668" s="36"/>
      <c r="F668" s="36"/>
    </row>
    <row r="669" spans="5:6">
      <c r="E669" s="36"/>
      <c r="F669" s="36"/>
    </row>
    <row r="670" spans="5:6">
      <c r="E670" s="36"/>
      <c r="F670" s="36"/>
    </row>
    <row r="671" spans="5:6">
      <c r="E671" s="36"/>
      <c r="F671" s="36"/>
    </row>
    <row r="672" spans="5:6">
      <c r="E672" s="36"/>
      <c r="F672" s="36"/>
    </row>
    <row r="673" spans="5:6">
      <c r="E673" s="36"/>
      <c r="F673" s="36"/>
    </row>
    <row r="674" spans="5:6">
      <c r="E674" s="36"/>
      <c r="F674" s="36"/>
    </row>
    <row r="675" spans="5:6">
      <c r="E675" s="36"/>
      <c r="F675" s="36"/>
    </row>
    <row r="676" spans="5:6">
      <c r="E676" s="36"/>
      <c r="F676" s="36"/>
    </row>
    <row r="677" spans="5:6">
      <c r="E677" s="36"/>
      <c r="F677" s="36"/>
    </row>
    <row r="678" spans="5:6">
      <c r="E678" s="36"/>
      <c r="F678" s="36"/>
    </row>
    <row r="679" spans="5:6">
      <c r="E679" s="36"/>
      <c r="F679" s="36"/>
    </row>
    <row r="680" spans="5:6">
      <c r="E680" s="36"/>
      <c r="F680" s="36"/>
    </row>
    <row r="681" spans="5:6">
      <c r="E681" s="36"/>
      <c r="F681" s="36"/>
    </row>
    <row r="682" spans="5:6">
      <c r="E682" s="36"/>
      <c r="F682" s="36"/>
    </row>
    <row r="683" spans="5:6">
      <c r="E683" s="36"/>
      <c r="F683" s="36"/>
    </row>
    <row r="684" spans="5:6">
      <c r="E684" s="36"/>
      <c r="F684" s="36"/>
    </row>
    <row r="685" spans="5:6">
      <c r="E685" s="36"/>
      <c r="F685" s="36"/>
    </row>
    <row r="686" spans="5:6">
      <c r="E686" s="36"/>
      <c r="F686" s="36"/>
    </row>
    <row r="687" spans="5:6">
      <c r="E687" s="36"/>
      <c r="F687" s="36"/>
    </row>
    <row r="688" spans="5:6">
      <c r="E688" s="36"/>
      <c r="F688" s="36"/>
    </row>
    <row r="689" spans="5:6">
      <c r="E689" s="36"/>
      <c r="F689" s="36"/>
    </row>
    <row r="690" spans="5:6">
      <c r="E690" s="36"/>
      <c r="F690" s="36"/>
    </row>
    <row r="691" spans="5:6">
      <c r="E691" s="36"/>
      <c r="F691" s="36"/>
    </row>
    <row r="692" spans="5:6">
      <c r="E692" s="36"/>
      <c r="F692" s="36"/>
    </row>
    <row r="693" spans="5:6">
      <c r="E693" s="36"/>
      <c r="F693" s="36"/>
    </row>
    <row r="694" spans="5:6">
      <c r="E694" s="36"/>
      <c r="F694" s="36"/>
    </row>
    <row r="695" spans="5:6">
      <c r="E695" s="36"/>
      <c r="F695" s="36"/>
    </row>
    <row r="696" spans="5:6">
      <c r="E696" s="36"/>
      <c r="F696" s="36"/>
    </row>
    <row r="697" spans="5:6">
      <c r="E697" s="36"/>
      <c r="F697" s="36"/>
    </row>
    <row r="698" spans="5:6">
      <c r="E698" s="36"/>
      <c r="F698" s="36"/>
    </row>
    <row r="699" spans="5:6">
      <c r="E699" s="36"/>
      <c r="F699" s="36"/>
    </row>
    <row r="700" spans="5:6">
      <c r="E700" s="36"/>
      <c r="F700" s="36"/>
    </row>
    <row r="701" spans="5:6">
      <c r="E701" s="36"/>
      <c r="F701" s="36"/>
    </row>
    <row r="702" spans="5:6">
      <c r="E702" s="36"/>
      <c r="F702" s="36"/>
    </row>
    <row r="703" spans="5:6">
      <c r="E703" s="36"/>
      <c r="F703" s="36"/>
    </row>
    <row r="704" spans="5:6">
      <c r="E704" s="36"/>
      <c r="F704" s="36"/>
    </row>
    <row r="705" spans="5:6">
      <c r="E705" s="36"/>
      <c r="F705" s="36"/>
    </row>
    <row r="706" spans="5:6">
      <c r="E706" s="36"/>
      <c r="F706" s="36"/>
    </row>
    <row r="707" spans="5:6">
      <c r="E707" s="36"/>
      <c r="F707" s="36"/>
    </row>
    <row r="708" spans="5:6">
      <c r="E708" s="36"/>
      <c r="F708" s="36"/>
    </row>
    <row r="709" spans="5:6">
      <c r="E709" s="36"/>
      <c r="F709" s="36"/>
    </row>
    <row r="710" spans="5:6">
      <c r="E710" s="36"/>
      <c r="F710" s="36"/>
    </row>
    <row r="711" spans="5:6">
      <c r="E711" s="36"/>
      <c r="F711" s="36"/>
    </row>
    <row r="712" spans="5:6">
      <c r="E712" s="36"/>
      <c r="F712" s="36"/>
    </row>
    <row r="713" spans="5:6">
      <c r="E713" s="36"/>
      <c r="F713" s="36"/>
    </row>
    <row r="714" spans="5:6">
      <c r="E714" s="36"/>
      <c r="F714" s="36"/>
    </row>
    <row r="715" spans="5:6">
      <c r="E715" s="36"/>
      <c r="F715" s="36"/>
    </row>
    <row r="716" spans="5:6">
      <c r="E716" s="36"/>
      <c r="F716" s="36"/>
    </row>
    <row r="717" spans="5:6">
      <c r="E717" s="36"/>
      <c r="F717" s="36"/>
    </row>
    <row r="718" spans="5:6">
      <c r="E718" s="36"/>
      <c r="F718" s="36"/>
    </row>
    <row r="719" spans="5:6">
      <c r="E719" s="36"/>
      <c r="F719" s="36"/>
    </row>
    <row r="720" spans="5:6">
      <c r="E720" s="36"/>
      <c r="F720" s="36"/>
    </row>
    <row r="721" spans="5:6">
      <c r="E721" s="36"/>
      <c r="F721" s="36"/>
    </row>
    <row r="722" spans="5:6">
      <c r="E722" s="36"/>
      <c r="F722" s="36"/>
    </row>
    <row r="723" spans="5:6">
      <c r="E723" s="36"/>
      <c r="F723" s="36"/>
    </row>
    <row r="724" spans="5:6">
      <c r="E724" s="36"/>
      <c r="F724" s="36"/>
    </row>
    <row r="725" spans="5:6">
      <c r="E725" s="36"/>
      <c r="F725" s="36"/>
    </row>
    <row r="726" spans="5:6">
      <c r="E726" s="36"/>
      <c r="F726" s="36"/>
    </row>
    <row r="727" spans="5:6">
      <c r="E727" s="36"/>
      <c r="F727" s="36"/>
    </row>
    <row r="728" spans="5:6">
      <c r="E728" s="36"/>
      <c r="F728" s="36"/>
    </row>
    <row r="729" spans="5:6">
      <c r="E729" s="36"/>
      <c r="F729" s="36"/>
    </row>
    <row r="730" spans="5:6">
      <c r="E730" s="36"/>
      <c r="F730" s="36"/>
    </row>
    <row r="731" spans="5:6">
      <c r="E731" s="36"/>
      <c r="F731" s="36"/>
    </row>
    <row r="732" spans="5:6">
      <c r="E732" s="36"/>
      <c r="F732" s="36"/>
    </row>
    <row r="733" spans="5:6">
      <c r="E733" s="36"/>
      <c r="F733" s="36"/>
    </row>
    <row r="734" spans="5:6">
      <c r="E734" s="36"/>
      <c r="F734" s="36"/>
    </row>
    <row r="735" spans="5:6">
      <c r="E735" s="36"/>
      <c r="F735" s="36"/>
    </row>
    <row r="736" spans="5:6">
      <c r="E736" s="36"/>
      <c r="F736" s="36"/>
    </row>
    <row r="737" spans="5:6">
      <c r="E737" s="36"/>
      <c r="F737" s="36"/>
    </row>
    <row r="738" spans="5:6">
      <c r="E738" s="36"/>
      <c r="F738" s="36"/>
    </row>
    <row r="739" spans="5:6">
      <c r="E739" s="36"/>
      <c r="F739" s="36"/>
    </row>
    <row r="740" spans="5:6">
      <c r="E740" s="36"/>
      <c r="F740" s="36"/>
    </row>
    <row r="741" spans="5:6">
      <c r="E741" s="36"/>
      <c r="F741" s="36"/>
    </row>
    <row r="742" spans="5:6">
      <c r="E742" s="36"/>
      <c r="F742" s="36"/>
    </row>
    <row r="743" spans="5:6">
      <c r="E743" s="36"/>
      <c r="F743" s="36"/>
    </row>
    <row r="744" spans="5:6">
      <c r="E744" s="36"/>
      <c r="F744" s="36"/>
    </row>
    <row r="745" spans="5:6">
      <c r="E745" s="36"/>
      <c r="F745" s="36"/>
    </row>
    <row r="746" spans="5:6">
      <c r="E746" s="36"/>
      <c r="F746" s="36"/>
    </row>
    <row r="747" spans="5:6">
      <c r="E747" s="36"/>
      <c r="F747" s="36"/>
    </row>
    <row r="748" spans="5:6">
      <c r="E748" s="36"/>
      <c r="F748" s="36"/>
    </row>
    <row r="749" spans="5:6">
      <c r="E749" s="36"/>
      <c r="F749" s="36"/>
    </row>
    <row r="750" spans="5:6">
      <c r="E750" s="36"/>
      <c r="F750" s="36"/>
    </row>
    <row r="751" spans="5:6">
      <c r="E751" s="36"/>
      <c r="F751" s="36"/>
    </row>
    <row r="752" spans="5:6">
      <c r="E752" s="36"/>
      <c r="F752" s="36"/>
    </row>
    <row r="753" spans="5:6">
      <c r="E753" s="36"/>
      <c r="F753" s="36"/>
    </row>
    <row r="754" spans="5:6">
      <c r="E754" s="36"/>
      <c r="F754" s="36"/>
    </row>
    <row r="755" spans="5:6">
      <c r="E755" s="36"/>
      <c r="F755" s="36"/>
    </row>
    <row r="756" spans="5:6">
      <c r="E756" s="36"/>
      <c r="F756" s="36"/>
    </row>
    <row r="757" spans="5:6">
      <c r="E757" s="36"/>
      <c r="F757" s="36"/>
    </row>
    <row r="758" spans="5:6">
      <c r="E758" s="36"/>
      <c r="F758" s="36"/>
    </row>
    <row r="759" spans="5:6">
      <c r="E759" s="36"/>
      <c r="F759" s="36"/>
    </row>
    <row r="760" spans="5:6">
      <c r="E760" s="36"/>
      <c r="F760" s="36"/>
    </row>
    <row r="761" spans="5:6">
      <c r="E761" s="36"/>
      <c r="F761" s="36"/>
    </row>
    <row r="762" spans="5:6">
      <c r="E762" s="36"/>
      <c r="F762" s="36"/>
    </row>
    <row r="763" spans="5:6">
      <c r="E763" s="36"/>
      <c r="F763" s="36"/>
    </row>
    <row r="764" spans="5:6">
      <c r="E764" s="36"/>
      <c r="F764" s="36"/>
    </row>
    <row r="765" spans="5:6">
      <c r="E765" s="36"/>
      <c r="F765" s="36"/>
    </row>
    <row r="766" spans="5:6">
      <c r="E766" s="36"/>
      <c r="F766" s="36"/>
    </row>
    <row r="767" spans="5:6">
      <c r="E767" s="36"/>
      <c r="F767" s="36"/>
    </row>
    <row r="768" spans="5:6">
      <c r="E768" s="36"/>
      <c r="F768" s="36"/>
    </row>
    <row r="769" spans="5:6">
      <c r="E769" s="36"/>
      <c r="F769" s="36"/>
    </row>
    <row r="770" spans="5:6">
      <c r="E770" s="36"/>
      <c r="F770" s="36"/>
    </row>
    <row r="771" spans="5:6">
      <c r="E771" s="36"/>
      <c r="F771" s="36"/>
    </row>
    <row r="772" spans="5:6">
      <c r="E772" s="36"/>
      <c r="F772" s="36"/>
    </row>
    <row r="773" spans="5:6">
      <c r="E773" s="36"/>
      <c r="F773" s="36"/>
    </row>
    <row r="774" spans="5:6">
      <c r="E774" s="36"/>
      <c r="F774" s="36"/>
    </row>
    <row r="775" spans="5:6">
      <c r="E775" s="36"/>
      <c r="F775" s="36"/>
    </row>
    <row r="776" spans="5:6">
      <c r="E776" s="36"/>
      <c r="F776" s="36"/>
    </row>
    <row r="777" spans="5:6">
      <c r="E777" s="36"/>
      <c r="F777" s="36"/>
    </row>
    <row r="778" spans="5:6">
      <c r="E778" s="36"/>
      <c r="F778" s="36"/>
    </row>
    <row r="779" spans="5:6">
      <c r="E779" s="36"/>
      <c r="F779" s="36"/>
    </row>
    <row r="780" spans="5:6">
      <c r="E780" s="36"/>
      <c r="F780" s="36"/>
    </row>
    <row r="781" spans="5:6">
      <c r="E781" s="36"/>
      <c r="F781" s="36"/>
    </row>
    <row r="782" spans="5:6">
      <c r="E782" s="36"/>
      <c r="F782" s="36"/>
    </row>
    <row r="783" spans="5:6">
      <c r="E783" s="36"/>
      <c r="F783" s="36"/>
    </row>
    <row r="784" spans="5:6">
      <c r="E784" s="36"/>
      <c r="F784" s="36"/>
    </row>
    <row r="785" spans="5:6">
      <c r="E785" s="36"/>
      <c r="F785" s="36"/>
    </row>
    <row r="786" spans="5:6">
      <c r="E786" s="36"/>
      <c r="F786" s="36"/>
    </row>
    <row r="787" spans="5:6">
      <c r="E787" s="36"/>
      <c r="F787" s="36"/>
    </row>
    <row r="788" spans="5:6">
      <c r="E788" s="36"/>
      <c r="F788" s="36"/>
    </row>
    <row r="789" spans="5:6">
      <c r="E789" s="36"/>
      <c r="F789" s="36"/>
    </row>
    <row r="790" spans="5:6">
      <c r="E790" s="36"/>
      <c r="F790" s="36"/>
    </row>
    <row r="791" spans="5:6">
      <c r="E791" s="36"/>
      <c r="F791" s="36"/>
    </row>
    <row r="792" spans="5:6">
      <c r="E792" s="36"/>
      <c r="F792" s="36"/>
    </row>
    <row r="793" spans="5:6">
      <c r="E793" s="36"/>
      <c r="F793" s="36"/>
    </row>
    <row r="794" spans="5:6">
      <c r="E794" s="36"/>
      <c r="F794" s="36"/>
    </row>
    <row r="795" spans="5:6">
      <c r="E795" s="36"/>
      <c r="F795" s="36"/>
    </row>
    <row r="796" spans="5:6">
      <c r="E796" s="36"/>
      <c r="F796" s="36"/>
    </row>
    <row r="797" spans="5:6">
      <c r="E797" s="36"/>
      <c r="F797" s="36"/>
    </row>
    <row r="798" spans="5:6">
      <c r="E798" s="36"/>
      <c r="F798" s="36"/>
    </row>
    <row r="799" spans="5:6">
      <c r="E799" s="36"/>
      <c r="F799" s="36"/>
    </row>
    <row r="800" spans="5:6">
      <c r="E800" s="36"/>
      <c r="F800" s="36"/>
    </row>
    <row r="801" spans="5:6">
      <c r="E801" s="36"/>
      <c r="F801" s="36"/>
    </row>
    <row r="802" spans="5:6">
      <c r="E802" s="36"/>
      <c r="F802" s="36"/>
    </row>
    <row r="803" spans="5:6">
      <c r="E803" s="36"/>
      <c r="F803" s="36"/>
    </row>
    <row r="804" spans="5:6">
      <c r="E804" s="36"/>
      <c r="F804" s="36"/>
    </row>
    <row r="805" spans="5:6">
      <c r="E805" s="36"/>
      <c r="F805" s="36"/>
    </row>
    <row r="806" spans="5:6">
      <c r="E806" s="36"/>
      <c r="F806" s="36"/>
    </row>
    <row r="807" spans="5:6">
      <c r="E807" s="36"/>
      <c r="F807" s="36"/>
    </row>
    <row r="808" spans="5:6">
      <c r="E808" s="36"/>
      <c r="F808" s="36"/>
    </row>
    <row r="809" spans="5:6">
      <c r="E809" s="36"/>
      <c r="F809" s="36"/>
    </row>
    <row r="810" spans="5:6">
      <c r="E810" s="36"/>
      <c r="F810" s="36"/>
    </row>
    <row r="811" spans="5:6">
      <c r="E811" s="36"/>
      <c r="F811" s="36"/>
    </row>
    <row r="812" spans="5:6">
      <c r="E812" s="36"/>
      <c r="F812" s="36"/>
    </row>
    <row r="813" spans="5:6">
      <c r="E813" s="36"/>
      <c r="F813" s="36"/>
    </row>
    <row r="814" spans="5:6">
      <c r="E814" s="36"/>
      <c r="F814" s="36"/>
    </row>
    <row r="815" spans="5:6">
      <c r="E815" s="36"/>
      <c r="F815" s="36"/>
    </row>
    <row r="816" spans="5:6">
      <c r="E816" s="36"/>
      <c r="F816" s="36"/>
    </row>
    <row r="817" spans="5:6">
      <c r="E817" s="36"/>
      <c r="F817" s="36"/>
    </row>
    <row r="818" spans="5:6">
      <c r="E818" s="36"/>
      <c r="F818" s="36"/>
    </row>
    <row r="819" spans="5:6">
      <c r="E819" s="36"/>
      <c r="F819" s="36"/>
    </row>
    <row r="820" spans="5:6">
      <c r="E820" s="36"/>
      <c r="F820" s="36"/>
    </row>
    <row r="821" spans="5:6">
      <c r="E821" s="36"/>
      <c r="F821" s="36"/>
    </row>
    <row r="822" spans="5:6">
      <c r="E822" s="36"/>
      <c r="F822" s="36"/>
    </row>
    <row r="823" spans="5:6">
      <c r="E823" s="36"/>
      <c r="F823" s="36"/>
    </row>
    <row r="824" spans="5:6">
      <c r="E824" s="36"/>
      <c r="F824" s="36"/>
    </row>
    <row r="825" spans="5:6">
      <c r="E825" s="36"/>
      <c r="F825" s="36"/>
    </row>
    <row r="826" spans="5:6">
      <c r="E826" s="36"/>
      <c r="F826" s="36"/>
    </row>
    <row r="827" spans="5:6">
      <c r="E827" s="36"/>
      <c r="F827" s="36"/>
    </row>
    <row r="828" spans="5:6">
      <c r="E828" s="36"/>
      <c r="F828" s="36"/>
    </row>
    <row r="829" spans="5:6">
      <c r="E829" s="36"/>
      <c r="F829" s="36"/>
    </row>
    <row r="830" spans="5:6">
      <c r="E830" s="36"/>
      <c r="F830" s="36"/>
    </row>
    <row r="831" spans="5:6">
      <c r="E831" s="36"/>
      <c r="F831" s="36"/>
    </row>
    <row r="832" spans="5:6">
      <c r="E832" s="36"/>
      <c r="F832" s="36"/>
    </row>
    <row r="833" spans="5:6">
      <c r="E833" s="36"/>
      <c r="F833" s="36"/>
    </row>
    <row r="834" spans="5:6">
      <c r="E834" s="36"/>
      <c r="F834" s="36"/>
    </row>
    <row r="835" spans="5:6">
      <c r="E835" s="36"/>
      <c r="F835" s="36"/>
    </row>
    <row r="836" spans="5:6">
      <c r="E836" s="36"/>
      <c r="F836" s="36"/>
    </row>
    <row r="837" spans="5:6">
      <c r="E837" s="36"/>
      <c r="F837" s="36"/>
    </row>
    <row r="838" spans="5:6">
      <c r="E838" s="36"/>
      <c r="F838" s="36"/>
    </row>
    <row r="839" spans="5:6">
      <c r="E839" s="36"/>
      <c r="F839" s="36"/>
    </row>
    <row r="840" spans="5:6">
      <c r="E840" s="36"/>
      <c r="F840" s="36"/>
    </row>
    <row r="841" spans="5:6">
      <c r="E841" s="36"/>
      <c r="F841" s="36"/>
    </row>
    <row r="842" spans="5:6">
      <c r="E842" s="36"/>
      <c r="F842" s="36"/>
    </row>
    <row r="843" spans="5:6">
      <c r="E843" s="36"/>
      <c r="F843" s="36"/>
    </row>
    <row r="844" spans="5:6">
      <c r="E844" s="36"/>
      <c r="F844" s="36"/>
    </row>
    <row r="845" spans="5:6">
      <c r="E845" s="36"/>
      <c r="F845" s="36"/>
    </row>
    <row r="846" spans="5:6">
      <c r="E846" s="36"/>
      <c r="F846" s="36"/>
    </row>
    <row r="847" spans="5:6">
      <c r="E847" s="36"/>
      <c r="F847" s="36"/>
    </row>
    <row r="848" spans="5:6">
      <c r="E848" s="36"/>
      <c r="F848" s="36"/>
    </row>
    <row r="849" spans="5:6">
      <c r="E849" s="36"/>
      <c r="F849" s="36"/>
    </row>
    <row r="850" spans="5:6">
      <c r="E850" s="36"/>
      <c r="F850" s="36"/>
    </row>
    <row r="851" spans="5:6">
      <c r="E851" s="36"/>
      <c r="F851" s="36"/>
    </row>
    <row r="852" spans="5:6">
      <c r="E852" s="36"/>
      <c r="F852" s="36"/>
    </row>
    <row r="853" spans="5:6">
      <c r="E853" s="36"/>
      <c r="F853" s="36"/>
    </row>
    <row r="854" spans="5:6">
      <c r="E854" s="36"/>
      <c r="F854" s="36"/>
    </row>
    <row r="855" spans="5:6">
      <c r="E855" s="36"/>
      <c r="F855" s="36"/>
    </row>
    <row r="856" spans="5:6">
      <c r="E856" s="36"/>
      <c r="F856" s="36"/>
    </row>
    <row r="857" spans="5:6">
      <c r="E857" s="36"/>
      <c r="F857" s="36"/>
    </row>
    <row r="858" spans="5:6">
      <c r="E858" s="36"/>
      <c r="F858" s="36"/>
    </row>
    <row r="859" spans="5:6">
      <c r="E859" s="36"/>
      <c r="F859" s="36"/>
    </row>
    <row r="860" spans="5:6">
      <c r="E860" s="36"/>
      <c r="F860" s="36"/>
    </row>
    <row r="861" spans="5:6">
      <c r="E861" s="36"/>
      <c r="F861" s="36"/>
    </row>
    <row r="862" spans="5:6">
      <c r="E862" s="36"/>
      <c r="F862" s="36"/>
    </row>
    <row r="863" spans="5:6">
      <c r="E863" s="36"/>
      <c r="F863" s="36"/>
    </row>
    <row r="864" spans="5:6">
      <c r="E864" s="36"/>
      <c r="F864" s="36"/>
    </row>
    <row r="865" spans="5:6">
      <c r="E865" s="36"/>
      <c r="F865" s="36"/>
    </row>
    <row r="866" spans="5:6">
      <c r="E866" s="36"/>
      <c r="F866" s="36"/>
    </row>
    <row r="867" spans="5:6">
      <c r="E867" s="36"/>
      <c r="F867" s="36"/>
    </row>
    <row r="868" spans="5:6">
      <c r="E868" s="36"/>
      <c r="F868" s="36"/>
    </row>
    <row r="869" spans="5:6">
      <c r="E869" s="36"/>
      <c r="F869" s="36"/>
    </row>
    <row r="870" spans="5:6">
      <c r="E870" s="36"/>
      <c r="F870" s="36"/>
    </row>
    <row r="871" spans="5:6">
      <c r="E871" s="36"/>
      <c r="F871" s="36"/>
    </row>
    <row r="872" spans="5:6">
      <c r="E872" s="36"/>
      <c r="F872" s="36"/>
    </row>
    <row r="873" spans="5:6">
      <c r="E873" s="36"/>
      <c r="F873" s="36"/>
    </row>
    <row r="874" spans="5:6">
      <c r="E874" s="36"/>
      <c r="F874" s="36"/>
    </row>
    <row r="875" spans="5:6">
      <c r="E875" s="36"/>
      <c r="F875" s="36"/>
    </row>
    <row r="876" spans="5:6">
      <c r="E876" s="36"/>
      <c r="F876" s="36"/>
    </row>
    <row r="877" spans="5:6">
      <c r="E877" s="36"/>
      <c r="F877" s="36"/>
    </row>
    <row r="878" spans="5:6">
      <c r="E878" s="36"/>
      <c r="F878" s="36"/>
    </row>
    <row r="879" spans="5:6">
      <c r="E879" s="36"/>
      <c r="F879" s="36"/>
    </row>
    <row r="880" spans="5:6">
      <c r="E880" s="36"/>
      <c r="F880" s="36"/>
    </row>
    <row r="881" spans="5:6">
      <c r="E881" s="36"/>
      <c r="F881" s="36"/>
    </row>
    <row r="882" spans="5:6">
      <c r="E882" s="36"/>
      <c r="F882" s="36"/>
    </row>
    <row r="883" spans="5:6">
      <c r="E883" s="36"/>
      <c r="F883" s="36"/>
    </row>
    <row r="884" spans="5:6">
      <c r="E884" s="36"/>
      <c r="F884" s="36"/>
    </row>
    <row r="885" spans="5:6">
      <c r="E885" s="36"/>
      <c r="F885" s="36"/>
    </row>
    <row r="886" spans="5:6">
      <c r="E886" s="36"/>
      <c r="F886" s="36"/>
    </row>
    <row r="887" spans="5:6">
      <c r="E887" s="36"/>
      <c r="F887" s="36"/>
    </row>
    <row r="888" spans="5:6">
      <c r="E888" s="36"/>
      <c r="F888" s="36"/>
    </row>
    <row r="889" spans="5:6">
      <c r="E889" s="36"/>
      <c r="F889" s="36"/>
    </row>
    <row r="890" spans="5:6">
      <c r="E890" s="36"/>
      <c r="F890" s="36"/>
    </row>
    <row r="891" spans="5:6">
      <c r="E891" s="36"/>
      <c r="F891" s="36"/>
    </row>
    <row r="892" spans="5:6">
      <c r="E892" s="36"/>
      <c r="F892" s="36"/>
    </row>
    <row r="893" spans="5:6">
      <c r="E893" s="36"/>
      <c r="F893" s="36"/>
    </row>
    <row r="894" spans="5:6">
      <c r="E894" s="36"/>
      <c r="F894" s="36"/>
    </row>
    <row r="895" spans="5:6">
      <c r="E895" s="36"/>
      <c r="F895" s="36"/>
    </row>
    <row r="896" spans="5:6">
      <c r="E896" s="36"/>
      <c r="F896" s="36"/>
    </row>
    <row r="897" spans="5:6">
      <c r="E897" s="36"/>
      <c r="F897" s="36"/>
    </row>
    <row r="898" spans="5:6">
      <c r="E898" s="36"/>
      <c r="F898" s="36"/>
    </row>
    <row r="899" spans="5:6">
      <c r="E899" s="36"/>
      <c r="F899" s="36"/>
    </row>
    <row r="900" spans="5:6">
      <c r="E900" s="36"/>
      <c r="F900" s="36"/>
    </row>
    <row r="901" spans="5:6">
      <c r="E901" s="36"/>
      <c r="F901" s="36"/>
    </row>
    <row r="902" spans="5:6">
      <c r="E902" s="36"/>
      <c r="F902" s="36"/>
    </row>
    <row r="903" spans="5:6">
      <c r="E903" s="36"/>
      <c r="F903" s="36"/>
    </row>
    <row r="904" spans="5:6">
      <c r="E904" s="36"/>
      <c r="F904" s="36"/>
    </row>
    <row r="905" spans="5:6">
      <c r="E905" s="36"/>
      <c r="F905" s="36"/>
    </row>
    <row r="906" spans="5:6">
      <c r="E906" s="36"/>
      <c r="F906" s="36"/>
    </row>
    <row r="907" spans="5:6">
      <c r="E907" s="36"/>
      <c r="F907" s="36"/>
    </row>
    <row r="908" spans="5:6">
      <c r="E908" s="36"/>
      <c r="F908" s="36"/>
    </row>
    <row r="909" spans="5:6">
      <c r="E909" s="36"/>
      <c r="F909" s="36"/>
    </row>
    <row r="910" spans="5:6">
      <c r="E910" s="36"/>
      <c r="F910" s="36"/>
    </row>
    <row r="911" spans="5:6">
      <c r="E911" s="36"/>
      <c r="F911" s="36"/>
    </row>
    <row r="912" spans="5:6">
      <c r="E912" s="36"/>
      <c r="F912" s="36"/>
    </row>
    <row r="913" spans="5:6">
      <c r="E913" s="36"/>
      <c r="F913" s="36"/>
    </row>
    <row r="914" spans="5:6">
      <c r="E914" s="36"/>
      <c r="F914" s="36"/>
    </row>
    <row r="915" spans="5:6">
      <c r="E915" s="36"/>
      <c r="F915" s="36"/>
    </row>
    <row r="916" spans="5:6">
      <c r="E916" s="36"/>
      <c r="F916" s="36"/>
    </row>
    <row r="917" spans="5:6">
      <c r="E917" s="36"/>
      <c r="F917" s="36"/>
    </row>
    <row r="918" spans="5:6">
      <c r="E918" s="36"/>
      <c r="F918" s="36"/>
    </row>
    <row r="919" spans="5:6">
      <c r="E919" s="36"/>
      <c r="F919" s="36"/>
    </row>
    <row r="920" spans="5:6">
      <c r="E920" s="36"/>
      <c r="F920" s="36"/>
    </row>
    <row r="921" spans="5:6">
      <c r="E921" s="36"/>
      <c r="F921" s="36"/>
    </row>
    <row r="922" spans="5:6">
      <c r="E922" s="36"/>
      <c r="F922" s="36"/>
    </row>
    <row r="923" spans="5:6">
      <c r="E923" s="36"/>
      <c r="F923" s="36"/>
    </row>
    <row r="924" spans="5:6">
      <c r="E924" s="36"/>
      <c r="F924" s="36"/>
    </row>
    <row r="925" spans="5:6">
      <c r="E925" s="36"/>
      <c r="F925" s="36"/>
    </row>
    <row r="926" spans="5:6">
      <c r="E926" s="36"/>
      <c r="F926" s="36"/>
    </row>
    <row r="927" spans="5:6">
      <c r="E927" s="36"/>
      <c r="F927" s="36"/>
    </row>
    <row r="928" spans="5:6">
      <c r="E928" s="36"/>
      <c r="F928" s="36"/>
    </row>
    <row r="929" spans="5:6">
      <c r="E929" s="36"/>
      <c r="F929" s="36"/>
    </row>
    <row r="930" spans="5:6">
      <c r="E930" s="36"/>
      <c r="F930" s="36"/>
    </row>
    <row r="931" spans="5:6">
      <c r="E931" s="36"/>
      <c r="F931" s="36"/>
    </row>
    <row r="932" spans="5:6">
      <c r="E932" s="36"/>
      <c r="F932" s="36"/>
    </row>
    <row r="933" spans="5:6">
      <c r="E933" s="36"/>
      <c r="F933" s="36"/>
    </row>
    <row r="934" spans="5:6">
      <c r="E934" s="36"/>
      <c r="F934" s="36"/>
    </row>
    <row r="935" spans="5:6">
      <c r="E935" s="36"/>
      <c r="F935" s="36"/>
    </row>
    <row r="936" spans="5:6">
      <c r="E936" s="36"/>
      <c r="F936" s="36"/>
    </row>
    <row r="937" spans="5:6">
      <c r="E937" s="36"/>
      <c r="F937" s="36"/>
    </row>
    <row r="938" spans="5:6">
      <c r="E938" s="36"/>
      <c r="F938" s="36"/>
    </row>
    <row r="939" spans="5:6">
      <c r="E939" s="36"/>
      <c r="F939" s="36"/>
    </row>
    <row r="940" spans="5:6">
      <c r="E940" s="36"/>
      <c r="F940" s="36"/>
    </row>
    <row r="941" spans="5:6">
      <c r="E941" s="36"/>
      <c r="F941" s="36"/>
    </row>
    <row r="942" spans="5:6">
      <c r="E942" s="36"/>
      <c r="F942" s="36"/>
    </row>
    <row r="943" spans="5:6">
      <c r="E943" s="36"/>
      <c r="F943" s="36"/>
    </row>
    <row r="944" spans="5:6">
      <c r="E944" s="36"/>
      <c r="F944" s="36"/>
    </row>
    <row r="945" spans="5:6">
      <c r="E945" s="36"/>
      <c r="F945" s="36"/>
    </row>
    <row r="946" spans="5:6">
      <c r="E946" s="36"/>
      <c r="F946" s="36"/>
    </row>
    <row r="947" spans="5:6">
      <c r="E947" s="36"/>
      <c r="F947" s="36"/>
    </row>
    <row r="948" spans="5:6">
      <c r="E948" s="36"/>
      <c r="F948" s="36"/>
    </row>
    <row r="949" spans="5:6">
      <c r="E949" s="36"/>
      <c r="F949" s="36"/>
    </row>
    <row r="950" spans="5:6">
      <c r="E950" s="36"/>
      <c r="F950" s="36"/>
    </row>
    <row r="951" spans="5:6">
      <c r="E951" s="36"/>
      <c r="F951" s="36"/>
    </row>
    <row r="952" spans="5:6">
      <c r="E952" s="36"/>
      <c r="F952" s="36"/>
    </row>
    <row r="953" spans="5:6">
      <c r="E953" s="36"/>
      <c r="F953" s="36"/>
    </row>
    <row r="954" spans="5:6">
      <c r="E954" s="36"/>
      <c r="F954" s="36"/>
    </row>
    <row r="955" spans="5:6">
      <c r="E955" s="36"/>
      <c r="F955" s="36"/>
    </row>
    <row r="956" spans="5:6">
      <c r="E956" s="36"/>
      <c r="F956" s="36"/>
    </row>
    <row r="957" spans="5:6">
      <c r="E957" s="36"/>
      <c r="F957" s="36"/>
    </row>
    <row r="958" spans="5:6">
      <c r="E958" s="36"/>
      <c r="F958" s="36"/>
    </row>
    <row r="959" spans="5:6">
      <c r="E959" s="36"/>
      <c r="F959" s="36"/>
    </row>
    <row r="960" spans="5:6">
      <c r="E960" s="36"/>
      <c r="F960" s="36"/>
    </row>
    <row r="961" spans="5:6">
      <c r="E961" s="36"/>
      <c r="F961" s="36"/>
    </row>
    <row r="962" spans="5:6">
      <c r="E962" s="36"/>
      <c r="F962" s="36"/>
    </row>
    <row r="963" spans="5:6">
      <c r="E963" s="36"/>
      <c r="F963" s="36"/>
    </row>
    <row r="964" spans="5:6">
      <c r="E964" s="36"/>
      <c r="F964" s="36"/>
    </row>
    <row r="965" spans="5:6">
      <c r="E965" s="36"/>
      <c r="F965" s="36"/>
    </row>
    <row r="966" spans="5:6">
      <c r="E966" s="36"/>
      <c r="F966" s="36"/>
    </row>
    <row r="967" spans="5:6">
      <c r="E967" s="36"/>
      <c r="F967" s="36"/>
    </row>
    <row r="968" spans="5:6">
      <c r="E968" s="36"/>
      <c r="F968" s="36"/>
    </row>
    <row r="969" spans="5:6">
      <c r="E969" s="36"/>
      <c r="F969" s="36"/>
    </row>
    <row r="970" spans="5:6">
      <c r="E970" s="36"/>
      <c r="F970" s="36"/>
    </row>
    <row r="971" spans="5:6">
      <c r="E971" s="36"/>
      <c r="F971" s="36"/>
    </row>
    <row r="972" spans="5:6">
      <c r="E972" s="36"/>
      <c r="F972" s="36"/>
    </row>
    <row r="973" spans="5:6">
      <c r="E973" s="36"/>
      <c r="F973" s="36"/>
    </row>
    <row r="974" spans="5:6">
      <c r="E974" s="36"/>
      <c r="F974" s="36"/>
    </row>
    <row r="975" spans="5:6">
      <c r="E975" s="36"/>
      <c r="F975" s="36"/>
    </row>
    <row r="976" spans="5:6">
      <c r="E976" s="36"/>
      <c r="F976" s="36"/>
    </row>
    <row r="977" spans="5:6">
      <c r="E977" s="36"/>
      <c r="F977" s="36"/>
    </row>
    <row r="978" spans="5:6">
      <c r="E978" s="36"/>
      <c r="F978" s="36"/>
    </row>
  </sheetData>
  <autoFilter ref="A1:H978" xr:uid="{00000000-0009-0000-0000-000016000000}"/>
  <phoneticPr fontId="4" type="noConversion"/>
  <conditionalFormatting sqref="D1">
    <cfRule type="cellIs" dxfId="38" priority="2" operator="equal">
      <formula>0</formula>
    </cfRule>
  </conditionalFormatting>
  <conditionalFormatting sqref="F1:G1">
    <cfRule type="cellIs" dxfId="37" priority="1" operator="equal">
      <formula>0</formula>
    </cfRule>
  </conditionalFormatting>
  <pageMargins left="0.7" right="0.7" top="0.75" bottom="0.75" header="0.3" footer="0.3"/>
  <pageSetup paperSize="9" orientation="portrait" horizontalDpi="0" verticalDpi="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834"/>
  <sheetViews>
    <sheetView topLeftCell="D1" zoomScaleNormal="100" workbookViewId="0">
      <pane ySplit="1" topLeftCell="A29" activePane="bottomLeft" state="frozen"/>
      <selection pane="bottomLeft" activeCell="G32" sqref="G32"/>
    </sheetView>
  </sheetViews>
  <sheetFormatPr baseColWidth="10" defaultColWidth="9" defaultRowHeight="18" customHeight="1"/>
  <cols>
    <col min="1" max="1" width="12" style="7" bestFit="1" customWidth="1"/>
    <col min="2" max="2" width="9" style="7" bestFit="1" customWidth="1"/>
    <col min="3" max="3" width="12.875" style="7" bestFit="1" customWidth="1"/>
    <col min="4" max="4" width="26.875" style="7" bestFit="1" customWidth="1"/>
    <col min="5" max="5" width="30.125" style="36" bestFit="1" customWidth="1"/>
    <col min="6" max="6" width="24.375" style="11" bestFit="1" customWidth="1"/>
    <col min="7" max="7" width="51.375" style="129" bestFit="1" customWidth="1"/>
    <col min="8" max="8" width="165" style="36" bestFit="1" customWidth="1"/>
    <col min="9" max="16384" width="9" style="36"/>
  </cols>
  <sheetData>
    <row r="1" spans="1:8" s="43" customFormat="1" ht="18" customHeight="1">
      <c r="A1" s="92" t="s">
        <v>76</v>
      </c>
      <c r="B1" s="92" t="s">
        <v>77</v>
      </c>
      <c r="C1" s="92" t="s">
        <v>0</v>
      </c>
      <c r="D1" s="8" t="s">
        <v>100</v>
      </c>
      <c r="E1" s="87" t="s">
        <v>101</v>
      </c>
      <c r="F1" s="8" t="s">
        <v>102</v>
      </c>
      <c r="G1" s="143" t="s">
        <v>167</v>
      </c>
      <c r="H1" s="94" t="s">
        <v>74</v>
      </c>
    </row>
    <row r="2" spans="1:8" ht="18" customHeight="1">
      <c r="A2" s="247" t="s">
        <v>197</v>
      </c>
      <c r="B2" s="248">
        <v>2018</v>
      </c>
      <c r="C2" s="248" t="s">
        <v>48</v>
      </c>
      <c r="D2" s="249" t="s">
        <v>351</v>
      </c>
      <c r="E2" s="249" t="s">
        <v>352</v>
      </c>
      <c r="F2" s="250" t="s">
        <v>372</v>
      </c>
      <c r="G2" s="36">
        <v>96.22</v>
      </c>
      <c r="H2" s="102" t="s">
        <v>170</v>
      </c>
    </row>
    <row r="3" spans="1:8" ht="18" customHeight="1">
      <c r="A3" s="247" t="s">
        <v>197</v>
      </c>
      <c r="B3" s="251">
        <v>2018</v>
      </c>
      <c r="C3" s="251" t="s">
        <v>48</v>
      </c>
      <c r="D3" s="241" t="s">
        <v>360</v>
      </c>
      <c r="E3" s="241" t="s">
        <v>373</v>
      </c>
      <c r="F3" s="252" t="s">
        <v>374</v>
      </c>
      <c r="G3" s="36">
        <v>2.12</v>
      </c>
      <c r="H3" s="36" t="s">
        <v>171</v>
      </c>
    </row>
    <row r="4" spans="1:8" ht="18" customHeight="1">
      <c r="A4" s="247" t="s">
        <v>197</v>
      </c>
      <c r="B4" s="251">
        <v>2018</v>
      </c>
      <c r="C4" s="251" t="s">
        <v>48</v>
      </c>
      <c r="D4" s="253" t="s">
        <v>375</v>
      </c>
      <c r="E4" s="241" t="s">
        <v>376</v>
      </c>
      <c r="F4" s="252" t="s">
        <v>377</v>
      </c>
      <c r="G4" s="36">
        <v>1.48</v>
      </c>
      <c r="H4" s="14" t="s">
        <v>406</v>
      </c>
    </row>
    <row r="5" spans="1:8" ht="18" customHeight="1">
      <c r="A5" s="247" t="s">
        <v>197</v>
      </c>
      <c r="B5" s="251">
        <v>2018</v>
      </c>
      <c r="C5" s="251" t="s">
        <v>48</v>
      </c>
      <c r="D5" s="253" t="s">
        <v>378</v>
      </c>
      <c r="E5" s="254" t="s">
        <v>379</v>
      </c>
      <c r="F5" s="252" t="s">
        <v>380</v>
      </c>
      <c r="G5" s="36">
        <v>0.08</v>
      </c>
    </row>
    <row r="6" spans="1:8" ht="18" customHeight="1">
      <c r="A6" s="247" t="s">
        <v>197</v>
      </c>
      <c r="B6" s="251">
        <v>2018</v>
      </c>
      <c r="C6" s="251" t="s">
        <v>48</v>
      </c>
      <c r="D6" s="241" t="s">
        <v>360</v>
      </c>
      <c r="E6" s="239" t="s">
        <v>381</v>
      </c>
      <c r="F6" s="252" t="s">
        <v>381</v>
      </c>
      <c r="G6" s="36">
        <v>0.03</v>
      </c>
    </row>
    <row r="7" spans="1:8" ht="18" customHeight="1">
      <c r="A7" s="247" t="s">
        <v>197</v>
      </c>
      <c r="B7" s="251">
        <v>2018</v>
      </c>
      <c r="C7" s="251" t="s">
        <v>48</v>
      </c>
      <c r="D7" s="251" t="s">
        <v>365</v>
      </c>
      <c r="E7" s="251" t="s">
        <v>365</v>
      </c>
      <c r="F7" s="255" t="s">
        <v>62</v>
      </c>
      <c r="G7" s="36">
        <v>0.06</v>
      </c>
    </row>
    <row r="8" spans="1:8" ht="18" customHeight="1">
      <c r="A8" s="247" t="s">
        <v>197</v>
      </c>
      <c r="B8" s="251">
        <v>2019</v>
      </c>
      <c r="C8" s="251" t="s">
        <v>48</v>
      </c>
      <c r="D8" s="253" t="s">
        <v>351</v>
      </c>
      <c r="E8" s="253" t="s">
        <v>352</v>
      </c>
      <c r="F8" s="252" t="s">
        <v>372</v>
      </c>
      <c r="G8" s="36">
        <v>97.21</v>
      </c>
    </row>
    <row r="9" spans="1:8" ht="18" customHeight="1">
      <c r="A9" s="247" t="s">
        <v>197</v>
      </c>
      <c r="B9" s="251">
        <v>2019</v>
      </c>
      <c r="C9" s="251" t="s">
        <v>48</v>
      </c>
      <c r="D9" s="241" t="s">
        <v>360</v>
      </c>
      <c r="E9" s="241" t="s">
        <v>373</v>
      </c>
      <c r="F9" s="252" t="s">
        <v>374</v>
      </c>
      <c r="G9" s="36">
        <v>1.51</v>
      </c>
    </row>
    <row r="10" spans="1:8" ht="18" customHeight="1">
      <c r="A10" s="247" t="s">
        <v>197</v>
      </c>
      <c r="B10" s="251">
        <v>2019</v>
      </c>
      <c r="C10" s="251" t="s">
        <v>48</v>
      </c>
      <c r="D10" s="253" t="s">
        <v>375</v>
      </c>
      <c r="E10" s="241" t="s">
        <v>376</v>
      </c>
      <c r="F10" s="252" t="s">
        <v>377</v>
      </c>
      <c r="G10" s="36">
        <v>0.95</v>
      </c>
    </row>
    <row r="11" spans="1:8" ht="18" customHeight="1">
      <c r="A11" s="247" t="s">
        <v>197</v>
      </c>
      <c r="B11" s="251">
        <v>2019</v>
      </c>
      <c r="C11" s="251" t="s">
        <v>48</v>
      </c>
      <c r="D11" s="253" t="s">
        <v>378</v>
      </c>
      <c r="E11" s="254" t="s">
        <v>379</v>
      </c>
      <c r="F11" s="252" t="s">
        <v>380</v>
      </c>
      <c r="G11" s="36">
        <v>0.15</v>
      </c>
    </row>
    <row r="12" spans="1:8" ht="18" customHeight="1">
      <c r="A12" s="247" t="s">
        <v>197</v>
      </c>
      <c r="B12" s="251">
        <v>2019</v>
      </c>
      <c r="C12" s="251" t="s">
        <v>48</v>
      </c>
      <c r="D12" s="241" t="s">
        <v>360</v>
      </c>
      <c r="E12" s="239" t="s">
        <v>381</v>
      </c>
      <c r="F12" s="252" t="s">
        <v>381</v>
      </c>
      <c r="G12" s="36">
        <v>0.09</v>
      </c>
    </row>
    <row r="13" spans="1:8" ht="18" customHeight="1">
      <c r="A13" s="247" t="s">
        <v>197</v>
      </c>
      <c r="B13" s="251">
        <v>2019</v>
      </c>
      <c r="C13" s="251" t="s">
        <v>48</v>
      </c>
      <c r="D13" s="251" t="s">
        <v>365</v>
      </c>
      <c r="E13" s="251" t="s">
        <v>365</v>
      </c>
      <c r="F13" s="252" t="s">
        <v>62</v>
      </c>
      <c r="G13" s="36">
        <v>0.19</v>
      </c>
    </row>
    <row r="14" spans="1:8" ht="18" customHeight="1">
      <c r="A14" s="247" t="s">
        <v>197</v>
      </c>
      <c r="B14" s="251">
        <v>2020</v>
      </c>
      <c r="C14" s="251" t="s">
        <v>48</v>
      </c>
      <c r="D14" s="253" t="s">
        <v>351</v>
      </c>
      <c r="E14" s="253" t="s">
        <v>352</v>
      </c>
      <c r="F14" s="252" t="s">
        <v>372</v>
      </c>
      <c r="G14" s="36">
        <v>96.27</v>
      </c>
    </row>
    <row r="15" spans="1:8" ht="18" customHeight="1">
      <c r="A15" s="247" t="s">
        <v>197</v>
      </c>
      <c r="B15" s="251">
        <v>2020</v>
      </c>
      <c r="C15" s="251" t="s">
        <v>48</v>
      </c>
      <c r="D15" s="241" t="s">
        <v>360</v>
      </c>
      <c r="E15" s="241" t="s">
        <v>373</v>
      </c>
      <c r="F15" s="252" t="s">
        <v>374</v>
      </c>
      <c r="G15" s="36">
        <v>2.2599999999999998</v>
      </c>
    </row>
    <row r="16" spans="1:8" ht="18" customHeight="1">
      <c r="A16" s="247" t="s">
        <v>197</v>
      </c>
      <c r="B16" s="251">
        <v>2020</v>
      </c>
      <c r="C16" s="251" t="s">
        <v>48</v>
      </c>
      <c r="D16" s="253" t="s">
        <v>375</v>
      </c>
      <c r="E16" s="241" t="s">
        <v>376</v>
      </c>
      <c r="F16" s="252" t="s">
        <v>377</v>
      </c>
      <c r="G16" s="36">
        <v>1.05</v>
      </c>
    </row>
    <row r="17" spans="1:7" ht="18" customHeight="1">
      <c r="A17" s="247" t="s">
        <v>197</v>
      </c>
      <c r="B17" s="251">
        <v>2020</v>
      </c>
      <c r="C17" s="251" t="s">
        <v>48</v>
      </c>
      <c r="D17" s="253" t="s">
        <v>378</v>
      </c>
      <c r="E17" s="254" t="s">
        <v>379</v>
      </c>
      <c r="F17" s="252" t="s">
        <v>380</v>
      </c>
      <c r="G17" s="36">
        <v>0.17</v>
      </c>
    </row>
    <row r="18" spans="1:7" ht="18" customHeight="1">
      <c r="A18" s="247" t="s">
        <v>197</v>
      </c>
      <c r="B18" s="251">
        <v>2020</v>
      </c>
      <c r="C18" s="251" t="s">
        <v>48</v>
      </c>
      <c r="D18" s="241" t="s">
        <v>360</v>
      </c>
      <c r="E18" s="239" t="s">
        <v>381</v>
      </c>
      <c r="F18" s="252" t="s">
        <v>381</v>
      </c>
      <c r="G18" s="36">
        <v>0.17</v>
      </c>
    </row>
    <row r="19" spans="1:7" ht="18" customHeight="1">
      <c r="A19" s="247" t="s">
        <v>197</v>
      </c>
      <c r="B19" s="251">
        <v>2020</v>
      </c>
      <c r="C19" s="251" t="s">
        <v>48</v>
      </c>
      <c r="D19" s="251" t="s">
        <v>365</v>
      </c>
      <c r="E19" s="251" t="s">
        <v>365</v>
      </c>
      <c r="F19" s="252" t="s">
        <v>62</v>
      </c>
      <c r="G19" s="36">
        <v>7.0000000000000007E-2</v>
      </c>
    </row>
    <row r="20" spans="1:7" ht="18" customHeight="1">
      <c r="A20" s="247" t="s">
        <v>197</v>
      </c>
      <c r="B20" s="251">
        <v>2021</v>
      </c>
      <c r="C20" s="251" t="s">
        <v>48</v>
      </c>
      <c r="D20" s="253" t="s">
        <v>351</v>
      </c>
      <c r="E20" s="253" t="s">
        <v>352</v>
      </c>
      <c r="F20" s="252" t="s">
        <v>372</v>
      </c>
      <c r="G20" s="36">
        <v>94.61</v>
      </c>
    </row>
    <row r="21" spans="1:7" ht="18" customHeight="1">
      <c r="A21" s="247" t="s">
        <v>197</v>
      </c>
      <c r="B21" s="251">
        <v>2021</v>
      </c>
      <c r="C21" s="251" t="s">
        <v>48</v>
      </c>
      <c r="D21" s="241" t="s">
        <v>360</v>
      </c>
      <c r="E21" s="241" t="s">
        <v>373</v>
      </c>
      <c r="F21" s="252" t="s">
        <v>374</v>
      </c>
      <c r="G21" s="36">
        <v>3.49</v>
      </c>
    </row>
    <row r="22" spans="1:7" ht="18" customHeight="1">
      <c r="A22" s="247" t="s">
        <v>197</v>
      </c>
      <c r="B22" s="251">
        <v>2021</v>
      </c>
      <c r="C22" s="251" t="s">
        <v>48</v>
      </c>
      <c r="D22" s="253" t="s">
        <v>375</v>
      </c>
      <c r="E22" s="241" t="s">
        <v>376</v>
      </c>
      <c r="F22" s="252" t="s">
        <v>377</v>
      </c>
      <c r="G22" s="129">
        <v>1.44</v>
      </c>
    </row>
    <row r="23" spans="1:7" ht="18" customHeight="1">
      <c r="A23" s="247" t="s">
        <v>197</v>
      </c>
      <c r="B23" s="251">
        <v>2021</v>
      </c>
      <c r="C23" s="251" t="s">
        <v>48</v>
      </c>
      <c r="D23" s="253" t="s">
        <v>378</v>
      </c>
      <c r="E23" s="254" t="s">
        <v>379</v>
      </c>
      <c r="F23" s="252" t="s">
        <v>380</v>
      </c>
      <c r="G23" s="129">
        <v>0.22</v>
      </c>
    </row>
    <row r="24" spans="1:7" ht="18" customHeight="1">
      <c r="A24" s="247" t="s">
        <v>197</v>
      </c>
      <c r="B24" s="251">
        <v>2021</v>
      </c>
      <c r="C24" s="251" t="s">
        <v>48</v>
      </c>
      <c r="D24" s="241" t="s">
        <v>360</v>
      </c>
      <c r="E24" s="239" t="s">
        <v>381</v>
      </c>
      <c r="F24" s="252" t="s">
        <v>381</v>
      </c>
      <c r="G24" s="129">
        <v>0.16</v>
      </c>
    </row>
    <row r="25" spans="1:7" ht="18" customHeight="1">
      <c r="A25" s="247" t="s">
        <v>197</v>
      </c>
      <c r="B25" s="251">
        <v>2021</v>
      </c>
      <c r="C25" s="251" t="s">
        <v>48</v>
      </c>
      <c r="D25" s="251" t="s">
        <v>365</v>
      </c>
      <c r="E25" s="251" t="s">
        <v>365</v>
      </c>
      <c r="F25" s="252" t="s">
        <v>62</v>
      </c>
      <c r="G25" s="129">
        <v>0.08</v>
      </c>
    </row>
    <row r="26" spans="1:7" ht="18" customHeight="1">
      <c r="A26" s="247" t="s">
        <v>197</v>
      </c>
      <c r="B26" s="251">
        <v>2022</v>
      </c>
      <c r="C26" s="251" t="s">
        <v>48</v>
      </c>
      <c r="D26" s="253" t="s">
        <v>351</v>
      </c>
      <c r="E26" s="253" t="s">
        <v>352</v>
      </c>
      <c r="F26" s="252" t="s">
        <v>372</v>
      </c>
      <c r="G26" s="129">
        <v>94.53</v>
      </c>
    </row>
    <row r="27" spans="1:7" ht="18" customHeight="1">
      <c r="A27" s="247" t="s">
        <v>197</v>
      </c>
      <c r="B27" s="251">
        <v>2022</v>
      </c>
      <c r="C27" s="251" t="s">
        <v>48</v>
      </c>
      <c r="D27" s="241" t="s">
        <v>360</v>
      </c>
      <c r="E27" s="241" t="s">
        <v>373</v>
      </c>
      <c r="F27" s="252" t="s">
        <v>374</v>
      </c>
      <c r="G27" s="129">
        <v>3.55</v>
      </c>
    </row>
    <row r="28" spans="1:7" ht="18" customHeight="1">
      <c r="A28" s="247" t="s">
        <v>197</v>
      </c>
      <c r="B28" s="251">
        <v>2022</v>
      </c>
      <c r="C28" s="251" t="s">
        <v>48</v>
      </c>
      <c r="D28" s="253" t="s">
        <v>375</v>
      </c>
      <c r="E28" s="241" t="s">
        <v>376</v>
      </c>
      <c r="F28" s="252" t="s">
        <v>377</v>
      </c>
      <c r="G28" s="129">
        <v>1.53</v>
      </c>
    </row>
    <row r="29" spans="1:7" ht="18" customHeight="1">
      <c r="A29" s="247" t="s">
        <v>197</v>
      </c>
      <c r="B29" s="251">
        <v>2022</v>
      </c>
      <c r="C29" s="251" t="s">
        <v>48</v>
      </c>
      <c r="D29" s="253" t="s">
        <v>378</v>
      </c>
      <c r="E29" s="254" t="s">
        <v>379</v>
      </c>
      <c r="F29" s="252" t="s">
        <v>380</v>
      </c>
      <c r="G29" s="129">
        <v>0.14000000000000001</v>
      </c>
    </row>
    <row r="30" spans="1:7" ht="18" customHeight="1">
      <c r="A30" s="247" t="s">
        <v>197</v>
      </c>
      <c r="B30" s="251">
        <v>2022</v>
      </c>
      <c r="C30" s="251" t="s">
        <v>48</v>
      </c>
      <c r="D30" s="241" t="s">
        <v>360</v>
      </c>
      <c r="E30" s="239" t="s">
        <v>381</v>
      </c>
      <c r="F30" s="252" t="s">
        <v>411</v>
      </c>
      <c r="G30" s="129">
        <v>0.112</v>
      </c>
    </row>
    <row r="31" spans="1:7" ht="18" customHeight="1">
      <c r="A31" s="247" t="s">
        <v>197</v>
      </c>
      <c r="B31" s="251">
        <v>2022</v>
      </c>
      <c r="C31" s="251" t="s">
        <v>48</v>
      </c>
      <c r="D31" s="251" t="s">
        <v>365</v>
      </c>
      <c r="E31" s="251" t="s">
        <v>365</v>
      </c>
      <c r="F31" s="252" t="s">
        <v>62</v>
      </c>
      <c r="G31" s="129">
        <v>0.06</v>
      </c>
    </row>
    <row r="32" spans="1:7" ht="18" customHeight="1">
      <c r="F32" s="12"/>
    </row>
    <row r="33" spans="6:6" ht="18" customHeight="1">
      <c r="F33" s="12"/>
    </row>
    <row r="34" spans="6:6" ht="18" customHeight="1">
      <c r="F34" s="12"/>
    </row>
    <row r="35" spans="6:6" ht="18" customHeight="1">
      <c r="F35" s="12"/>
    </row>
    <row r="36" spans="6:6" ht="18" customHeight="1">
      <c r="F36" s="12"/>
    </row>
    <row r="37" spans="6:6" ht="18" customHeight="1">
      <c r="F37" s="12"/>
    </row>
    <row r="38" spans="6:6" ht="18" customHeight="1">
      <c r="F38" s="12"/>
    </row>
    <row r="39" spans="6:6" ht="18" customHeight="1">
      <c r="F39" s="12"/>
    </row>
    <row r="40" spans="6:6" ht="18" customHeight="1">
      <c r="F40" s="12"/>
    </row>
    <row r="41" spans="6:6" ht="18" customHeight="1">
      <c r="F41" s="12"/>
    </row>
    <row r="42" spans="6:6" ht="18" customHeight="1">
      <c r="F42" s="12"/>
    </row>
    <row r="43" spans="6:6" ht="18" customHeight="1">
      <c r="F43" s="12"/>
    </row>
    <row r="44" spans="6:6" ht="18" customHeight="1">
      <c r="F44" s="12"/>
    </row>
    <row r="45" spans="6:6" ht="18" customHeight="1">
      <c r="F45" s="13"/>
    </row>
    <row r="46" spans="6:6" ht="18" customHeight="1">
      <c r="F46" s="13"/>
    </row>
    <row r="47" spans="6:6" ht="18" customHeight="1">
      <c r="F47" s="13"/>
    </row>
    <row r="48" spans="6:6" ht="18" customHeight="1">
      <c r="F48" s="13"/>
    </row>
    <row r="49" spans="6:6" ht="18" customHeight="1">
      <c r="F49" s="13"/>
    </row>
    <row r="50" spans="6:6" ht="18" customHeight="1">
      <c r="F50" s="13"/>
    </row>
    <row r="51" spans="6:6" ht="18" customHeight="1">
      <c r="F51" s="13"/>
    </row>
    <row r="52" spans="6:6" ht="18" customHeight="1">
      <c r="F52" s="13"/>
    </row>
    <row r="53" spans="6:6" ht="18" customHeight="1">
      <c r="F53" s="13"/>
    </row>
    <row r="54" spans="6:6" ht="18" customHeight="1">
      <c r="F54" s="13"/>
    </row>
    <row r="55" spans="6:6" ht="18" customHeight="1">
      <c r="F55" s="12"/>
    </row>
    <row r="56" spans="6:6" ht="18" customHeight="1">
      <c r="F56" s="13"/>
    </row>
    <row r="57" spans="6:6" ht="18" customHeight="1">
      <c r="F57" s="13"/>
    </row>
    <row r="58" spans="6:6" ht="18" customHeight="1">
      <c r="F58" s="13"/>
    </row>
    <row r="59" spans="6:6" ht="18" customHeight="1">
      <c r="F59" s="12"/>
    </row>
    <row r="60" spans="6:6" ht="18" customHeight="1">
      <c r="F60" s="12"/>
    </row>
    <row r="61" spans="6:6" ht="18" customHeight="1">
      <c r="F61" s="12"/>
    </row>
    <row r="62" spans="6:6" ht="18" customHeight="1">
      <c r="F62" s="12"/>
    </row>
    <row r="63" spans="6:6" ht="18" customHeight="1">
      <c r="F63" s="12"/>
    </row>
    <row r="64" spans="6:6" ht="18" customHeight="1">
      <c r="F64" s="12"/>
    </row>
    <row r="65" spans="6:6" ht="18" customHeight="1">
      <c r="F65" s="12"/>
    </row>
    <row r="66" spans="6:6" ht="18" customHeight="1">
      <c r="F66" s="12"/>
    </row>
    <row r="67" spans="6:6" ht="18" customHeight="1">
      <c r="F67" s="12"/>
    </row>
    <row r="68" spans="6:6" ht="18" customHeight="1">
      <c r="F68" s="12"/>
    </row>
    <row r="69" spans="6:6" ht="18" customHeight="1">
      <c r="F69" s="12"/>
    </row>
    <row r="70" spans="6:6" ht="18" customHeight="1">
      <c r="F70" s="12"/>
    </row>
    <row r="71" spans="6:6" ht="18" customHeight="1">
      <c r="F71" s="12"/>
    </row>
    <row r="72" spans="6:6" ht="18" customHeight="1">
      <c r="F72" s="12"/>
    </row>
    <row r="73" spans="6:6" ht="18" customHeight="1">
      <c r="F73" s="12"/>
    </row>
    <row r="74" spans="6:6" ht="18" customHeight="1">
      <c r="F74" s="12"/>
    </row>
    <row r="75" spans="6:6" ht="18" customHeight="1">
      <c r="F75" s="12"/>
    </row>
    <row r="76" spans="6:6" ht="18" customHeight="1">
      <c r="F76" s="13"/>
    </row>
    <row r="77" spans="6:6" ht="18" customHeight="1">
      <c r="F77" s="13"/>
    </row>
    <row r="78" spans="6:6" ht="18" customHeight="1">
      <c r="F78" s="13"/>
    </row>
    <row r="79" spans="6:6" ht="18" customHeight="1">
      <c r="F79" s="13"/>
    </row>
    <row r="80" spans="6:6" ht="18" customHeight="1">
      <c r="F80" s="13"/>
    </row>
    <row r="81" spans="6:6" ht="18" customHeight="1">
      <c r="F81" s="13"/>
    </row>
    <row r="82" spans="6:6" ht="18" customHeight="1">
      <c r="F82" s="13"/>
    </row>
    <row r="83" spans="6:6" ht="18" customHeight="1">
      <c r="F83" s="13"/>
    </row>
    <row r="84" spans="6:6" ht="18" customHeight="1">
      <c r="F84" s="13"/>
    </row>
    <row r="85" spans="6:6" ht="18" customHeight="1">
      <c r="F85" s="13"/>
    </row>
    <row r="86" spans="6:6" ht="18" customHeight="1">
      <c r="F86" s="12"/>
    </row>
    <row r="87" spans="6:6" ht="18" customHeight="1">
      <c r="F87" s="13"/>
    </row>
    <row r="88" spans="6:6" ht="18" customHeight="1">
      <c r="F88" s="13"/>
    </row>
    <row r="89" spans="6:6" ht="18" customHeight="1">
      <c r="F89" s="13"/>
    </row>
    <row r="90" spans="6:6" ht="18" customHeight="1">
      <c r="F90" s="12"/>
    </row>
    <row r="91" spans="6:6" ht="18" customHeight="1">
      <c r="F91" s="12"/>
    </row>
    <row r="92" spans="6:6" ht="18" customHeight="1">
      <c r="F92" s="12"/>
    </row>
    <row r="93" spans="6:6" ht="18" customHeight="1">
      <c r="F93" s="12"/>
    </row>
    <row r="94" spans="6:6" ht="18" customHeight="1">
      <c r="F94" s="12"/>
    </row>
    <row r="95" spans="6:6" ht="18" customHeight="1">
      <c r="F95" s="12"/>
    </row>
    <row r="96" spans="6:6" ht="18" customHeight="1">
      <c r="F96" s="12"/>
    </row>
    <row r="97" spans="6:6" ht="18" customHeight="1">
      <c r="F97" s="12"/>
    </row>
    <row r="98" spans="6:6" ht="18" customHeight="1">
      <c r="F98" s="12"/>
    </row>
    <row r="99" spans="6:6" ht="18" customHeight="1">
      <c r="F99" s="12"/>
    </row>
    <row r="100" spans="6:6" ht="18" customHeight="1">
      <c r="F100" s="12"/>
    </row>
    <row r="101" spans="6:6" ht="18" customHeight="1">
      <c r="F101" s="12"/>
    </row>
    <row r="102" spans="6:6" ht="18" customHeight="1">
      <c r="F102" s="12"/>
    </row>
    <row r="103" spans="6:6" ht="18" customHeight="1">
      <c r="F103" s="12"/>
    </row>
    <row r="104" spans="6:6" ht="18" customHeight="1">
      <c r="F104" s="12"/>
    </row>
    <row r="105" spans="6:6" ht="18" customHeight="1">
      <c r="F105" s="12"/>
    </row>
    <row r="106" spans="6:6" ht="18" customHeight="1">
      <c r="F106" s="12"/>
    </row>
    <row r="107" spans="6:6" ht="18" customHeight="1">
      <c r="F107" s="13"/>
    </row>
    <row r="108" spans="6:6" ht="18" customHeight="1">
      <c r="F108" s="13"/>
    </row>
    <row r="109" spans="6:6" ht="18" customHeight="1">
      <c r="F109" s="13"/>
    </row>
    <row r="110" spans="6:6" ht="18" customHeight="1">
      <c r="F110" s="13"/>
    </row>
    <row r="111" spans="6:6" ht="18" customHeight="1">
      <c r="F111" s="13"/>
    </row>
    <row r="112" spans="6:6" ht="18" customHeight="1">
      <c r="F112" s="13"/>
    </row>
    <row r="113" spans="6:6" ht="18" customHeight="1">
      <c r="F113" s="13"/>
    </row>
    <row r="114" spans="6:6" ht="18" customHeight="1">
      <c r="F114" s="13"/>
    </row>
    <row r="115" spans="6:6" ht="18" customHeight="1">
      <c r="F115" s="13"/>
    </row>
    <row r="116" spans="6:6" ht="18" customHeight="1">
      <c r="F116" s="13"/>
    </row>
    <row r="117" spans="6:6" ht="18" customHeight="1">
      <c r="F117" s="12"/>
    </row>
    <row r="118" spans="6:6" ht="18" customHeight="1">
      <c r="F118" s="13"/>
    </row>
    <row r="119" spans="6:6" ht="18" customHeight="1">
      <c r="F119" s="13"/>
    </row>
    <row r="120" spans="6:6" ht="18" customHeight="1">
      <c r="F120" s="13"/>
    </row>
    <row r="121" spans="6:6" ht="18" customHeight="1">
      <c r="F121" s="12"/>
    </row>
    <row r="122" spans="6:6" ht="18" customHeight="1">
      <c r="F122" s="12"/>
    </row>
    <row r="123" spans="6:6" ht="18" customHeight="1">
      <c r="F123" s="12"/>
    </row>
    <row r="124" spans="6:6" ht="18" customHeight="1">
      <c r="F124" s="12"/>
    </row>
    <row r="125" spans="6:6" ht="18" customHeight="1">
      <c r="F125" s="12"/>
    </row>
    <row r="126" spans="6:6" ht="18" customHeight="1">
      <c r="F126" s="12"/>
    </row>
    <row r="127" spans="6:6" ht="18" customHeight="1">
      <c r="F127" s="12"/>
    </row>
    <row r="128" spans="6:6" ht="18" customHeight="1">
      <c r="F128" s="12"/>
    </row>
    <row r="129" spans="6:6" ht="18" customHeight="1">
      <c r="F129" s="12"/>
    </row>
    <row r="130" spans="6:6" ht="18" customHeight="1">
      <c r="F130" s="12"/>
    </row>
    <row r="131" spans="6:6" ht="18" customHeight="1">
      <c r="F131" s="12"/>
    </row>
    <row r="132" spans="6:6" ht="18" customHeight="1">
      <c r="F132" s="12"/>
    </row>
    <row r="133" spans="6:6" ht="18" customHeight="1">
      <c r="F133" s="12"/>
    </row>
    <row r="134" spans="6:6" ht="18" customHeight="1">
      <c r="F134" s="12"/>
    </row>
    <row r="135" spans="6:6" ht="18" customHeight="1">
      <c r="F135" s="12"/>
    </row>
    <row r="136" spans="6:6" ht="18" customHeight="1">
      <c r="F136" s="12"/>
    </row>
    <row r="137" spans="6:6" ht="18" customHeight="1">
      <c r="F137" s="12"/>
    </row>
    <row r="138" spans="6:6" ht="18" customHeight="1">
      <c r="F138" s="13"/>
    </row>
    <row r="139" spans="6:6" ht="18" customHeight="1">
      <c r="F139" s="13"/>
    </row>
    <row r="140" spans="6:6" ht="18" customHeight="1">
      <c r="F140" s="13"/>
    </row>
    <row r="141" spans="6:6" ht="18" customHeight="1">
      <c r="F141" s="13"/>
    </row>
    <row r="142" spans="6:6" ht="18" customHeight="1">
      <c r="F142" s="13"/>
    </row>
    <row r="143" spans="6:6" ht="18" customHeight="1">
      <c r="F143" s="13"/>
    </row>
    <row r="144" spans="6:6" ht="18" customHeight="1">
      <c r="F144" s="13"/>
    </row>
    <row r="145" spans="6:6" ht="18" customHeight="1">
      <c r="F145" s="13"/>
    </row>
    <row r="146" spans="6:6" ht="18" customHeight="1">
      <c r="F146" s="13"/>
    </row>
    <row r="147" spans="6:6" ht="18" customHeight="1">
      <c r="F147" s="13"/>
    </row>
    <row r="148" spans="6:6" ht="18" customHeight="1">
      <c r="F148" s="12"/>
    </row>
    <row r="149" spans="6:6" ht="18" customHeight="1">
      <c r="F149" s="13"/>
    </row>
    <row r="150" spans="6:6" ht="18" customHeight="1">
      <c r="F150" s="13"/>
    </row>
    <row r="151" spans="6:6" ht="18" customHeight="1">
      <c r="F151" s="13"/>
    </row>
    <row r="152" spans="6:6" ht="18" customHeight="1">
      <c r="F152" s="12"/>
    </row>
    <row r="153" spans="6:6" ht="18" customHeight="1">
      <c r="F153" s="12"/>
    </row>
    <row r="154" spans="6:6" ht="18" customHeight="1">
      <c r="F154" s="12"/>
    </row>
    <row r="155" spans="6:6" ht="18" customHeight="1">
      <c r="F155" s="12"/>
    </row>
    <row r="156" spans="6:6" ht="18" customHeight="1">
      <c r="F156" s="12"/>
    </row>
    <row r="157" spans="6:6" ht="18" customHeight="1">
      <c r="F157" s="12"/>
    </row>
    <row r="158" spans="6:6" ht="18" customHeight="1">
      <c r="F158" s="12"/>
    </row>
    <row r="159" spans="6:6" ht="18" customHeight="1">
      <c r="F159" s="12"/>
    </row>
    <row r="160" spans="6:6" ht="18" customHeight="1">
      <c r="F160" s="12"/>
    </row>
    <row r="161" spans="6:6" ht="18" customHeight="1">
      <c r="F161" s="12"/>
    </row>
    <row r="162" spans="6:6" ht="18" customHeight="1">
      <c r="F162" s="12"/>
    </row>
    <row r="163" spans="6:6" ht="18" customHeight="1">
      <c r="F163" s="12"/>
    </row>
    <row r="164" spans="6:6" ht="18" customHeight="1">
      <c r="F164" s="12"/>
    </row>
    <row r="165" spans="6:6" ht="18" customHeight="1">
      <c r="F165" s="12"/>
    </row>
    <row r="166" spans="6:6" ht="18" customHeight="1">
      <c r="F166" s="12"/>
    </row>
    <row r="167" spans="6:6" ht="18" customHeight="1">
      <c r="F167" s="12"/>
    </row>
    <row r="168" spans="6:6" ht="18" customHeight="1">
      <c r="F168" s="12"/>
    </row>
    <row r="169" spans="6:6" ht="18" customHeight="1">
      <c r="F169" s="13"/>
    </row>
    <row r="170" spans="6:6" ht="18" customHeight="1">
      <c r="F170" s="13"/>
    </row>
    <row r="171" spans="6:6" ht="18" customHeight="1">
      <c r="F171" s="13"/>
    </row>
    <row r="172" spans="6:6" ht="18" customHeight="1">
      <c r="F172" s="13"/>
    </row>
    <row r="173" spans="6:6" ht="18" customHeight="1">
      <c r="F173" s="13"/>
    </row>
    <row r="174" spans="6:6" ht="18" customHeight="1">
      <c r="F174" s="13"/>
    </row>
    <row r="175" spans="6:6" ht="18" customHeight="1">
      <c r="F175" s="13"/>
    </row>
    <row r="176" spans="6:6" ht="18" customHeight="1">
      <c r="F176" s="13"/>
    </row>
    <row r="177" spans="6:6" ht="18" customHeight="1">
      <c r="F177" s="13"/>
    </row>
    <row r="178" spans="6:6" ht="18" customHeight="1">
      <c r="F178" s="13"/>
    </row>
    <row r="179" spans="6:6" ht="18" customHeight="1">
      <c r="F179" s="12"/>
    </row>
    <row r="180" spans="6:6" ht="18" customHeight="1">
      <c r="F180" s="13"/>
    </row>
    <row r="181" spans="6:6" ht="18" customHeight="1">
      <c r="F181" s="13"/>
    </row>
    <row r="182" spans="6:6" ht="18" customHeight="1">
      <c r="F182" s="13"/>
    </row>
    <row r="183" spans="6:6" ht="18" customHeight="1">
      <c r="F183" s="12"/>
    </row>
    <row r="184" spans="6:6" ht="18" customHeight="1">
      <c r="F184" s="12"/>
    </row>
    <row r="185" spans="6:6" ht="18" customHeight="1">
      <c r="F185" s="12"/>
    </row>
    <row r="186" spans="6:6" ht="18" customHeight="1">
      <c r="F186" s="12"/>
    </row>
    <row r="187" spans="6:6" ht="18" customHeight="1">
      <c r="F187" s="12"/>
    </row>
    <row r="188" spans="6:6" ht="18" customHeight="1">
      <c r="F188" s="12"/>
    </row>
    <row r="189" spans="6:6" ht="18" customHeight="1">
      <c r="F189" s="12"/>
    </row>
    <row r="190" spans="6:6" ht="18" customHeight="1">
      <c r="F190" s="12"/>
    </row>
    <row r="191" spans="6:6" ht="18" customHeight="1">
      <c r="F191" s="12"/>
    </row>
    <row r="192" spans="6:6" ht="18" customHeight="1">
      <c r="F192" s="12"/>
    </row>
    <row r="193" spans="6:6" ht="18" customHeight="1">
      <c r="F193" s="12"/>
    </row>
    <row r="194" spans="6:6" ht="18" customHeight="1">
      <c r="F194" s="12"/>
    </row>
    <row r="195" spans="6:6" ht="18" customHeight="1">
      <c r="F195" s="12"/>
    </row>
    <row r="196" spans="6:6" ht="18" customHeight="1">
      <c r="F196" s="12"/>
    </row>
    <row r="197" spans="6:6" ht="18" customHeight="1">
      <c r="F197" s="12"/>
    </row>
    <row r="198" spans="6:6" ht="18" customHeight="1">
      <c r="F198" s="12"/>
    </row>
    <row r="199" spans="6:6" ht="18" customHeight="1">
      <c r="F199" s="12"/>
    </row>
    <row r="200" spans="6:6" ht="18" customHeight="1">
      <c r="F200" s="13"/>
    </row>
    <row r="201" spans="6:6" ht="18" customHeight="1">
      <c r="F201" s="13"/>
    </row>
    <row r="202" spans="6:6" ht="18" customHeight="1">
      <c r="F202" s="13"/>
    </row>
    <row r="203" spans="6:6" ht="18" customHeight="1">
      <c r="F203" s="13"/>
    </row>
    <row r="204" spans="6:6" ht="18" customHeight="1">
      <c r="F204" s="13"/>
    </row>
    <row r="205" spans="6:6" ht="18" customHeight="1">
      <c r="F205" s="13"/>
    </row>
    <row r="206" spans="6:6" ht="18" customHeight="1">
      <c r="F206" s="13"/>
    </row>
    <row r="207" spans="6:6" ht="18" customHeight="1">
      <c r="F207" s="13"/>
    </row>
    <row r="208" spans="6:6" ht="18" customHeight="1">
      <c r="F208" s="13"/>
    </row>
    <row r="209" spans="6:6" ht="18" customHeight="1">
      <c r="F209" s="13"/>
    </row>
    <row r="210" spans="6:6" ht="18" customHeight="1">
      <c r="F210" s="12"/>
    </row>
    <row r="211" spans="6:6" ht="18" customHeight="1">
      <c r="F211" s="13"/>
    </row>
    <row r="212" spans="6:6" ht="18" customHeight="1">
      <c r="F212" s="13"/>
    </row>
    <row r="213" spans="6:6" ht="18" customHeight="1">
      <c r="F213" s="13"/>
    </row>
    <row r="214" spans="6:6" ht="18" customHeight="1">
      <c r="F214" s="12"/>
    </row>
    <row r="215" spans="6:6" ht="18" customHeight="1">
      <c r="F215" s="12"/>
    </row>
    <row r="216" spans="6:6" ht="18" customHeight="1">
      <c r="F216" s="12"/>
    </row>
    <row r="217" spans="6:6" ht="18" customHeight="1">
      <c r="F217" s="12"/>
    </row>
    <row r="218" spans="6:6" ht="18" customHeight="1">
      <c r="F218" s="12"/>
    </row>
    <row r="219" spans="6:6" ht="18" customHeight="1">
      <c r="F219" s="12"/>
    </row>
    <row r="220" spans="6:6" ht="18" customHeight="1">
      <c r="F220" s="12"/>
    </row>
    <row r="221" spans="6:6" ht="18" customHeight="1">
      <c r="F221" s="12"/>
    </row>
    <row r="222" spans="6:6" ht="18" customHeight="1">
      <c r="F222" s="12"/>
    </row>
    <row r="223" spans="6:6" ht="18" customHeight="1">
      <c r="F223" s="12"/>
    </row>
    <row r="224" spans="6:6" ht="18" customHeight="1">
      <c r="F224" s="12"/>
    </row>
    <row r="225" spans="6:6" ht="18" customHeight="1">
      <c r="F225" s="12"/>
    </row>
    <row r="226" spans="6:6" ht="18" customHeight="1">
      <c r="F226" s="12"/>
    </row>
    <row r="227" spans="6:6" ht="18" customHeight="1">
      <c r="F227" s="12"/>
    </row>
    <row r="228" spans="6:6" ht="18" customHeight="1">
      <c r="F228" s="12"/>
    </row>
    <row r="229" spans="6:6" ht="18" customHeight="1">
      <c r="F229" s="12"/>
    </row>
    <row r="230" spans="6:6" ht="18" customHeight="1">
      <c r="F230" s="12"/>
    </row>
    <row r="231" spans="6:6" ht="18" customHeight="1">
      <c r="F231" s="13"/>
    </row>
    <row r="232" spans="6:6" ht="18" customHeight="1">
      <c r="F232" s="13"/>
    </row>
    <row r="233" spans="6:6" ht="18" customHeight="1">
      <c r="F233" s="13"/>
    </row>
    <row r="234" spans="6:6" ht="18" customHeight="1">
      <c r="F234" s="13"/>
    </row>
    <row r="235" spans="6:6" ht="18" customHeight="1">
      <c r="F235" s="13"/>
    </row>
    <row r="236" spans="6:6" ht="18" customHeight="1">
      <c r="F236" s="13"/>
    </row>
    <row r="237" spans="6:6" ht="18" customHeight="1">
      <c r="F237" s="13"/>
    </row>
    <row r="238" spans="6:6" ht="18" customHeight="1">
      <c r="F238" s="13"/>
    </row>
    <row r="239" spans="6:6" ht="18" customHeight="1">
      <c r="F239" s="13"/>
    </row>
    <row r="240" spans="6:6" ht="18" customHeight="1">
      <c r="F240" s="13"/>
    </row>
    <row r="241" spans="6:6" ht="18" customHeight="1">
      <c r="F241" s="12"/>
    </row>
    <row r="242" spans="6:6" ht="18" customHeight="1">
      <c r="F242" s="13"/>
    </row>
    <row r="243" spans="6:6" ht="18" customHeight="1">
      <c r="F243" s="13"/>
    </row>
    <row r="244" spans="6:6" ht="18" customHeight="1">
      <c r="F244" s="13"/>
    </row>
    <row r="245" spans="6:6" ht="18" customHeight="1">
      <c r="F245" s="12"/>
    </row>
    <row r="246" spans="6:6" ht="18" customHeight="1">
      <c r="F246" s="12"/>
    </row>
    <row r="247" spans="6:6" ht="18" customHeight="1">
      <c r="F247" s="12"/>
    </row>
    <row r="248" spans="6:6" ht="18" customHeight="1">
      <c r="F248" s="12"/>
    </row>
    <row r="249" spans="6:6" ht="18" customHeight="1">
      <c r="F249" s="12"/>
    </row>
    <row r="250" spans="6:6" ht="18" customHeight="1">
      <c r="F250" s="12"/>
    </row>
    <row r="251" spans="6:6" ht="18" customHeight="1">
      <c r="F251" s="12"/>
    </row>
    <row r="252" spans="6:6" ht="18" customHeight="1">
      <c r="F252" s="12"/>
    </row>
    <row r="253" spans="6:6" ht="18" customHeight="1">
      <c r="F253" s="12"/>
    </row>
    <row r="254" spans="6:6" ht="18" customHeight="1">
      <c r="F254" s="12"/>
    </row>
    <row r="255" spans="6:6" ht="18" customHeight="1">
      <c r="F255" s="12"/>
    </row>
    <row r="256" spans="6:6" ht="18" customHeight="1">
      <c r="F256" s="12"/>
    </row>
    <row r="257" spans="6:6" ht="18" customHeight="1">
      <c r="F257" s="12"/>
    </row>
    <row r="258" spans="6:6" ht="18" customHeight="1">
      <c r="F258" s="12"/>
    </row>
    <row r="259" spans="6:6" ht="18" customHeight="1">
      <c r="F259" s="12"/>
    </row>
    <row r="260" spans="6:6" ht="18" customHeight="1">
      <c r="F260" s="12"/>
    </row>
    <row r="261" spans="6:6" ht="18" customHeight="1">
      <c r="F261" s="12"/>
    </row>
    <row r="262" spans="6:6" ht="18" customHeight="1">
      <c r="F262" s="13"/>
    </row>
    <row r="263" spans="6:6" ht="18" customHeight="1">
      <c r="F263" s="13"/>
    </row>
    <row r="264" spans="6:6" ht="18" customHeight="1">
      <c r="F264" s="13"/>
    </row>
    <row r="265" spans="6:6" ht="18" customHeight="1">
      <c r="F265" s="13"/>
    </row>
    <row r="266" spans="6:6" ht="18" customHeight="1">
      <c r="F266" s="13"/>
    </row>
    <row r="267" spans="6:6" ht="18" customHeight="1">
      <c r="F267" s="13"/>
    </row>
    <row r="268" spans="6:6" ht="18" customHeight="1">
      <c r="F268" s="13"/>
    </row>
    <row r="269" spans="6:6" ht="18" customHeight="1">
      <c r="F269" s="13"/>
    </row>
    <row r="270" spans="6:6" ht="18" customHeight="1">
      <c r="F270" s="13"/>
    </row>
    <row r="271" spans="6:6" ht="18" customHeight="1">
      <c r="F271" s="13"/>
    </row>
    <row r="272" spans="6:6" ht="18" customHeight="1">
      <c r="F272" s="12"/>
    </row>
    <row r="273" spans="6:6" ht="18" customHeight="1">
      <c r="F273" s="13"/>
    </row>
    <row r="274" spans="6:6" ht="18" customHeight="1">
      <c r="F274" s="13"/>
    </row>
    <row r="275" spans="6:6" ht="18" customHeight="1">
      <c r="F275" s="13"/>
    </row>
    <row r="276" spans="6:6" ht="18" customHeight="1">
      <c r="F276" s="12"/>
    </row>
    <row r="277" spans="6:6" ht="18" customHeight="1">
      <c r="F277" s="12"/>
    </row>
    <row r="278" spans="6:6" ht="18" customHeight="1">
      <c r="F278" s="12"/>
    </row>
    <row r="279" spans="6:6" ht="18" customHeight="1">
      <c r="F279" s="12"/>
    </row>
    <row r="280" spans="6:6" ht="18" customHeight="1">
      <c r="F280" s="12"/>
    </row>
    <row r="281" spans="6:6" ht="18" customHeight="1">
      <c r="F281" s="12"/>
    </row>
    <row r="282" spans="6:6" ht="18" customHeight="1">
      <c r="F282" s="12"/>
    </row>
    <row r="283" spans="6:6" ht="18" customHeight="1">
      <c r="F283" s="12"/>
    </row>
    <row r="284" spans="6:6" ht="18" customHeight="1">
      <c r="F284" s="12"/>
    </row>
    <row r="285" spans="6:6" ht="18" customHeight="1">
      <c r="F285" s="12"/>
    </row>
    <row r="286" spans="6:6" ht="18" customHeight="1">
      <c r="F286" s="12"/>
    </row>
    <row r="287" spans="6:6" ht="18" customHeight="1">
      <c r="F287" s="12"/>
    </row>
    <row r="288" spans="6:6" ht="18" customHeight="1">
      <c r="F288" s="12"/>
    </row>
    <row r="289" spans="6:6" ht="18" customHeight="1">
      <c r="F289" s="12"/>
    </row>
    <row r="290" spans="6:6" ht="18" customHeight="1">
      <c r="F290" s="12"/>
    </row>
    <row r="291" spans="6:6" ht="18" customHeight="1">
      <c r="F291" s="12"/>
    </row>
    <row r="292" spans="6:6" ht="18" customHeight="1">
      <c r="F292" s="12"/>
    </row>
    <row r="293" spans="6:6" ht="18" customHeight="1">
      <c r="F293" s="13"/>
    </row>
    <row r="294" spans="6:6" ht="18" customHeight="1">
      <c r="F294" s="13"/>
    </row>
    <row r="295" spans="6:6" ht="18" customHeight="1">
      <c r="F295" s="13"/>
    </row>
    <row r="296" spans="6:6" ht="18" customHeight="1">
      <c r="F296" s="13"/>
    </row>
    <row r="297" spans="6:6" ht="18" customHeight="1">
      <c r="F297" s="13"/>
    </row>
    <row r="298" spans="6:6" ht="18" customHeight="1">
      <c r="F298" s="13"/>
    </row>
    <row r="299" spans="6:6" ht="18" customHeight="1">
      <c r="F299" s="13"/>
    </row>
    <row r="300" spans="6:6" ht="18" customHeight="1">
      <c r="F300" s="13"/>
    </row>
    <row r="301" spans="6:6" ht="18" customHeight="1">
      <c r="F301" s="13"/>
    </row>
    <row r="302" spans="6:6" ht="18" customHeight="1">
      <c r="F302" s="13"/>
    </row>
    <row r="303" spans="6:6" ht="18" customHeight="1">
      <c r="F303" s="12"/>
    </row>
    <row r="304" spans="6:6" ht="18" customHeight="1">
      <c r="F304" s="13"/>
    </row>
    <row r="305" spans="6:6" ht="18" customHeight="1">
      <c r="F305" s="13"/>
    </row>
    <row r="306" spans="6:6" ht="18" customHeight="1">
      <c r="F306" s="13"/>
    </row>
    <row r="307" spans="6:6" ht="18" customHeight="1">
      <c r="F307" s="12"/>
    </row>
    <row r="308" spans="6:6" ht="18" customHeight="1">
      <c r="F308" s="12"/>
    </row>
    <row r="309" spans="6:6" ht="18" customHeight="1">
      <c r="F309" s="12"/>
    </row>
    <row r="310" spans="6:6" ht="18" customHeight="1">
      <c r="F310" s="12"/>
    </row>
    <row r="311" spans="6:6" ht="18" customHeight="1">
      <c r="F311" s="12"/>
    </row>
    <row r="312" spans="6:6" ht="18" customHeight="1">
      <c r="F312" s="12"/>
    </row>
    <row r="313" spans="6:6" ht="18" customHeight="1">
      <c r="F313" s="12"/>
    </row>
    <row r="314" spans="6:6" ht="18" customHeight="1">
      <c r="F314" s="12"/>
    </row>
    <row r="315" spans="6:6" ht="18" customHeight="1">
      <c r="F315" s="12"/>
    </row>
    <row r="316" spans="6:6" ht="18" customHeight="1">
      <c r="F316" s="12"/>
    </row>
    <row r="317" spans="6:6" ht="18" customHeight="1">
      <c r="F317" s="12"/>
    </row>
    <row r="318" spans="6:6" ht="18" customHeight="1">
      <c r="F318" s="12"/>
    </row>
    <row r="319" spans="6:6" ht="18" customHeight="1">
      <c r="F319" s="12"/>
    </row>
    <row r="320" spans="6:6" ht="18" customHeight="1">
      <c r="F320" s="12"/>
    </row>
    <row r="321" spans="6:6" ht="18" customHeight="1">
      <c r="F321" s="12"/>
    </row>
    <row r="322" spans="6:6" ht="18" customHeight="1">
      <c r="F322" s="12"/>
    </row>
    <row r="323" spans="6:6" ht="18" customHeight="1">
      <c r="F323" s="12"/>
    </row>
    <row r="324" spans="6:6" ht="18" customHeight="1">
      <c r="F324" s="13"/>
    </row>
    <row r="325" spans="6:6" ht="18" customHeight="1">
      <c r="F325" s="13"/>
    </row>
    <row r="326" spans="6:6" ht="18" customHeight="1">
      <c r="F326" s="13"/>
    </row>
    <row r="327" spans="6:6" ht="18" customHeight="1">
      <c r="F327" s="13"/>
    </row>
    <row r="328" spans="6:6" ht="18" customHeight="1">
      <c r="F328" s="13"/>
    </row>
    <row r="329" spans="6:6" ht="18" customHeight="1">
      <c r="F329" s="13"/>
    </row>
    <row r="330" spans="6:6" ht="18" customHeight="1">
      <c r="F330" s="13"/>
    </row>
    <row r="331" spans="6:6" ht="18" customHeight="1">
      <c r="F331" s="13"/>
    </row>
    <row r="332" spans="6:6" ht="18" customHeight="1">
      <c r="F332" s="13"/>
    </row>
    <row r="333" spans="6:6" ht="18" customHeight="1">
      <c r="F333" s="13"/>
    </row>
    <row r="334" spans="6:6" ht="18" customHeight="1">
      <c r="F334" s="12"/>
    </row>
    <row r="335" spans="6:6" ht="18" customHeight="1">
      <c r="F335" s="13"/>
    </row>
    <row r="336" spans="6:6" ht="18" customHeight="1">
      <c r="F336" s="13"/>
    </row>
    <row r="337" spans="6:6" ht="18" customHeight="1">
      <c r="F337" s="13"/>
    </row>
    <row r="338" spans="6:6" ht="18" customHeight="1">
      <c r="F338" s="12"/>
    </row>
    <row r="339" spans="6:6" ht="18" customHeight="1">
      <c r="F339" s="12"/>
    </row>
    <row r="340" spans="6:6" ht="18" customHeight="1">
      <c r="F340" s="12"/>
    </row>
    <row r="341" spans="6:6" ht="18" customHeight="1">
      <c r="F341" s="12"/>
    </row>
    <row r="342" spans="6:6" ht="18" customHeight="1">
      <c r="F342" s="12"/>
    </row>
    <row r="343" spans="6:6" ht="18" customHeight="1">
      <c r="F343" s="12"/>
    </row>
    <row r="344" spans="6:6" ht="18" customHeight="1">
      <c r="F344" s="12"/>
    </row>
    <row r="345" spans="6:6" ht="18" customHeight="1">
      <c r="F345" s="12"/>
    </row>
    <row r="346" spans="6:6" ht="18" customHeight="1">
      <c r="F346" s="12"/>
    </row>
    <row r="347" spans="6:6" ht="18" customHeight="1">
      <c r="F347" s="12"/>
    </row>
    <row r="348" spans="6:6" ht="18" customHeight="1">
      <c r="F348" s="12"/>
    </row>
    <row r="349" spans="6:6" ht="18" customHeight="1">
      <c r="F349" s="12"/>
    </row>
    <row r="350" spans="6:6" ht="18" customHeight="1">
      <c r="F350" s="12"/>
    </row>
    <row r="351" spans="6:6" ht="18" customHeight="1">
      <c r="F351" s="12"/>
    </row>
    <row r="352" spans="6:6" ht="18" customHeight="1">
      <c r="F352" s="12"/>
    </row>
    <row r="353" spans="6:6" ht="18" customHeight="1">
      <c r="F353" s="12"/>
    </row>
    <row r="354" spans="6:6" ht="18" customHeight="1">
      <c r="F354" s="12"/>
    </row>
    <row r="355" spans="6:6" ht="18" customHeight="1">
      <c r="F355" s="13"/>
    </row>
    <row r="356" spans="6:6" ht="18" customHeight="1">
      <c r="F356" s="13"/>
    </row>
    <row r="357" spans="6:6" ht="18" customHeight="1">
      <c r="F357" s="13"/>
    </row>
    <row r="358" spans="6:6" ht="18" customHeight="1">
      <c r="F358" s="13"/>
    </row>
    <row r="359" spans="6:6" ht="18" customHeight="1">
      <c r="F359" s="13"/>
    </row>
    <row r="360" spans="6:6" ht="18" customHeight="1">
      <c r="F360" s="13"/>
    </row>
    <row r="361" spans="6:6" ht="18" customHeight="1">
      <c r="F361" s="13"/>
    </row>
    <row r="362" spans="6:6" ht="18" customHeight="1">
      <c r="F362" s="13"/>
    </row>
    <row r="363" spans="6:6" ht="18" customHeight="1">
      <c r="F363" s="13"/>
    </row>
    <row r="364" spans="6:6" ht="18" customHeight="1">
      <c r="F364" s="13"/>
    </row>
    <row r="365" spans="6:6" ht="18" customHeight="1">
      <c r="F365" s="12"/>
    </row>
    <row r="366" spans="6:6" ht="18" customHeight="1">
      <c r="F366" s="13"/>
    </row>
    <row r="367" spans="6:6" ht="18" customHeight="1">
      <c r="F367" s="13"/>
    </row>
    <row r="368" spans="6:6" ht="18" customHeight="1">
      <c r="F368" s="13"/>
    </row>
    <row r="369" spans="6:6" ht="18" customHeight="1">
      <c r="F369" s="12"/>
    </row>
    <row r="370" spans="6:6" ht="18" customHeight="1">
      <c r="F370" s="12"/>
    </row>
    <row r="371" spans="6:6" ht="18" customHeight="1">
      <c r="F371" s="12"/>
    </row>
    <row r="372" spans="6:6" ht="18" customHeight="1">
      <c r="F372" s="12"/>
    </row>
    <row r="373" spans="6:6" ht="18" customHeight="1">
      <c r="F373" s="12"/>
    </row>
    <row r="374" spans="6:6" ht="18" customHeight="1">
      <c r="F374" s="12"/>
    </row>
    <row r="375" spans="6:6" ht="18" customHeight="1">
      <c r="F375" s="12"/>
    </row>
    <row r="376" spans="6:6" ht="18" customHeight="1">
      <c r="F376" s="12"/>
    </row>
    <row r="377" spans="6:6" ht="18" customHeight="1">
      <c r="F377" s="12"/>
    </row>
    <row r="378" spans="6:6" ht="18" customHeight="1">
      <c r="F378" s="12"/>
    </row>
    <row r="379" spans="6:6" ht="18" customHeight="1">
      <c r="F379" s="12"/>
    </row>
    <row r="380" spans="6:6" ht="18" customHeight="1">
      <c r="F380" s="12"/>
    </row>
    <row r="381" spans="6:6" ht="18" customHeight="1">
      <c r="F381" s="12"/>
    </row>
    <row r="382" spans="6:6" ht="18" customHeight="1">
      <c r="F382" s="12"/>
    </row>
    <row r="383" spans="6:6" ht="18" customHeight="1">
      <c r="F383" s="12"/>
    </row>
    <row r="384" spans="6:6" ht="18" customHeight="1">
      <c r="F384" s="12"/>
    </row>
    <row r="385" spans="6:6" ht="18" customHeight="1">
      <c r="F385" s="36"/>
    </row>
    <row r="386" spans="6:6" ht="18" customHeight="1">
      <c r="F386" s="36"/>
    </row>
    <row r="387" spans="6:6" ht="18" customHeight="1">
      <c r="F387" s="36"/>
    </row>
    <row r="388" spans="6:6" ht="18" customHeight="1">
      <c r="F388" s="36"/>
    </row>
    <row r="389" spans="6:6" ht="18" customHeight="1">
      <c r="F389" s="36"/>
    </row>
    <row r="390" spans="6:6" ht="18" customHeight="1">
      <c r="F390" s="36"/>
    </row>
    <row r="391" spans="6:6" ht="18" customHeight="1">
      <c r="F391" s="36"/>
    </row>
    <row r="392" spans="6:6" ht="18" customHeight="1">
      <c r="F392" s="36"/>
    </row>
    <row r="393" spans="6:6" ht="18" customHeight="1">
      <c r="F393" s="36"/>
    </row>
    <row r="394" spans="6:6" ht="18" customHeight="1">
      <c r="F394" s="36"/>
    </row>
    <row r="395" spans="6:6" ht="18" customHeight="1">
      <c r="F395" s="36"/>
    </row>
    <row r="396" spans="6:6" ht="18" customHeight="1">
      <c r="F396" s="36"/>
    </row>
    <row r="397" spans="6:6" ht="18" customHeight="1">
      <c r="F397" s="36"/>
    </row>
    <row r="398" spans="6:6" ht="18" customHeight="1">
      <c r="F398" s="36"/>
    </row>
    <row r="399" spans="6:6" ht="18" customHeight="1">
      <c r="F399" s="36"/>
    </row>
    <row r="400" spans="6:6" ht="18" customHeight="1">
      <c r="F400" s="36"/>
    </row>
    <row r="401" spans="6:6" ht="18" customHeight="1">
      <c r="F401" s="36"/>
    </row>
    <row r="402" spans="6:6" ht="18" customHeight="1">
      <c r="F402" s="36"/>
    </row>
    <row r="403" spans="6:6" ht="18" customHeight="1">
      <c r="F403" s="36"/>
    </row>
    <row r="404" spans="6:6" ht="18" customHeight="1">
      <c r="F404" s="36"/>
    </row>
    <row r="405" spans="6:6" ht="18" customHeight="1">
      <c r="F405" s="36"/>
    </row>
    <row r="406" spans="6:6" ht="18" customHeight="1">
      <c r="F406" s="36"/>
    </row>
    <row r="407" spans="6:6" ht="18" customHeight="1">
      <c r="F407" s="36"/>
    </row>
    <row r="408" spans="6:6" ht="18" customHeight="1">
      <c r="F408" s="36"/>
    </row>
    <row r="409" spans="6:6" ht="18" customHeight="1">
      <c r="F409" s="36"/>
    </row>
    <row r="410" spans="6:6" ht="18" customHeight="1">
      <c r="F410" s="36"/>
    </row>
    <row r="411" spans="6:6" ht="18" customHeight="1">
      <c r="F411" s="36"/>
    </row>
    <row r="412" spans="6:6" ht="18" customHeight="1">
      <c r="F412" s="36"/>
    </row>
    <row r="413" spans="6:6" ht="18" customHeight="1">
      <c r="F413" s="36"/>
    </row>
    <row r="414" spans="6:6" ht="18" customHeight="1">
      <c r="F414" s="36"/>
    </row>
    <row r="415" spans="6:6" ht="18" customHeight="1">
      <c r="F415" s="36"/>
    </row>
    <row r="416" spans="6:6" ht="18" customHeight="1">
      <c r="F416" s="36"/>
    </row>
    <row r="417" spans="6:6" ht="18" customHeight="1">
      <c r="F417" s="36"/>
    </row>
    <row r="418" spans="6:6" ht="18" customHeight="1">
      <c r="F418" s="36"/>
    </row>
    <row r="419" spans="6:6" ht="18" customHeight="1">
      <c r="F419" s="36"/>
    </row>
    <row r="420" spans="6:6" ht="18" customHeight="1">
      <c r="F420" s="36"/>
    </row>
    <row r="421" spans="6:6" ht="18" customHeight="1">
      <c r="F421" s="36"/>
    </row>
    <row r="422" spans="6:6" ht="18" customHeight="1">
      <c r="F422" s="36"/>
    </row>
    <row r="423" spans="6:6" ht="18" customHeight="1">
      <c r="F423" s="36"/>
    </row>
    <row r="424" spans="6:6" ht="18" customHeight="1">
      <c r="F424" s="36"/>
    </row>
    <row r="425" spans="6:6" ht="18" customHeight="1">
      <c r="F425" s="36"/>
    </row>
    <row r="426" spans="6:6" ht="18" customHeight="1">
      <c r="F426" s="36"/>
    </row>
    <row r="427" spans="6:6" ht="18" customHeight="1">
      <c r="F427" s="36"/>
    </row>
    <row r="428" spans="6:6" ht="18" customHeight="1">
      <c r="F428" s="36"/>
    </row>
    <row r="429" spans="6:6" ht="18" customHeight="1">
      <c r="F429" s="36"/>
    </row>
    <row r="430" spans="6:6" ht="18" customHeight="1">
      <c r="F430" s="36"/>
    </row>
    <row r="431" spans="6:6" ht="18" customHeight="1">
      <c r="F431" s="36"/>
    </row>
    <row r="432" spans="6:6" ht="18" customHeight="1">
      <c r="F432" s="36"/>
    </row>
    <row r="433" spans="6:6" ht="18" customHeight="1">
      <c r="F433" s="36"/>
    </row>
    <row r="434" spans="6:6" ht="18" customHeight="1">
      <c r="F434" s="36"/>
    </row>
    <row r="435" spans="6:6" ht="18" customHeight="1">
      <c r="F435" s="36"/>
    </row>
    <row r="436" spans="6:6" ht="18" customHeight="1">
      <c r="F436" s="36"/>
    </row>
    <row r="437" spans="6:6" ht="18" customHeight="1">
      <c r="F437" s="36"/>
    </row>
    <row r="438" spans="6:6" ht="18" customHeight="1">
      <c r="F438" s="36"/>
    </row>
    <row r="439" spans="6:6" ht="18" customHeight="1">
      <c r="F439" s="36"/>
    </row>
    <row r="440" spans="6:6" ht="18" customHeight="1">
      <c r="F440" s="36"/>
    </row>
    <row r="441" spans="6:6" ht="18" customHeight="1">
      <c r="F441" s="36"/>
    </row>
    <row r="442" spans="6:6" ht="18" customHeight="1">
      <c r="F442" s="36"/>
    </row>
    <row r="443" spans="6:6" ht="18" customHeight="1">
      <c r="F443" s="36"/>
    </row>
    <row r="444" spans="6:6" ht="18" customHeight="1">
      <c r="F444" s="36"/>
    </row>
    <row r="445" spans="6:6" ht="18" customHeight="1">
      <c r="F445" s="36"/>
    </row>
    <row r="446" spans="6:6" ht="18" customHeight="1">
      <c r="F446" s="36"/>
    </row>
    <row r="447" spans="6:6" ht="18" customHeight="1">
      <c r="F447" s="36"/>
    </row>
    <row r="448" spans="6:6" ht="18" customHeight="1">
      <c r="F448" s="36"/>
    </row>
    <row r="449" spans="6:6" ht="18" customHeight="1">
      <c r="F449" s="36"/>
    </row>
    <row r="450" spans="6:6" ht="18" customHeight="1">
      <c r="F450" s="36"/>
    </row>
    <row r="451" spans="6:6" ht="18" customHeight="1">
      <c r="F451" s="36"/>
    </row>
    <row r="452" spans="6:6" ht="18" customHeight="1">
      <c r="F452" s="36"/>
    </row>
    <row r="453" spans="6:6" ht="18" customHeight="1">
      <c r="F453" s="36"/>
    </row>
    <row r="454" spans="6:6" ht="18" customHeight="1">
      <c r="F454" s="36"/>
    </row>
    <row r="455" spans="6:6" ht="18" customHeight="1">
      <c r="F455" s="36"/>
    </row>
    <row r="456" spans="6:6" ht="18" customHeight="1">
      <c r="F456" s="36"/>
    </row>
    <row r="457" spans="6:6" ht="18" customHeight="1">
      <c r="F457" s="36"/>
    </row>
    <row r="458" spans="6:6" ht="18" customHeight="1">
      <c r="F458" s="36"/>
    </row>
    <row r="459" spans="6:6" ht="18" customHeight="1">
      <c r="F459" s="36"/>
    </row>
    <row r="460" spans="6:6" ht="18" customHeight="1">
      <c r="F460" s="36"/>
    </row>
    <row r="461" spans="6:6" ht="18" customHeight="1">
      <c r="F461" s="36"/>
    </row>
    <row r="462" spans="6:6" ht="18" customHeight="1">
      <c r="F462" s="36"/>
    </row>
    <row r="463" spans="6:6" ht="18" customHeight="1">
      <c r="F463" s="36"/>
    </row>
    <row r="464" spans="6:6" ht="18" customHeight="1">
      <c r="F464" s="36"/>
    </row>
    <row r="465" spans="6:6" ht="18" customHeight="1">
      <c r="F465" s="36"/>
    </row>
    <row r="466" spans="6:6" ht="18" customHeight="1">
      <c r="F466" s="36"/>
    </row>
    <row r="467" spans="6:6" ht="18" customHeight="1">
      <c r="F467" s="36"/>
    </row>
    <row r="468" spans="6:6" ht="18" customHeight="1">
      <c r="F468" s="36"/>
    </row>
    <row r="469" spans="6:6" ht="18" customHeight="1">
      <c r="F469" s="36"/>
    </row>
    <row r="470" spans="6:6" ht="18" customHeight="1">
      <c r="F470" s="36"/>
    </row>
    <row r="471" spans="6:6" ht="18" customHeight="1">
      <c r="F471" s="36"/>
    </row>
    <row r="472" spans="6:6" ht="18" customHeight="1">
      <c r="F472" s="36"/>
    </row>
    <row r="473" spans="6:6" ht="18" customHeight="1">
      <c r="F473" s="36"/>
    </row>
    <row r="474" spans="6:6" ht="18" customHeight="1">
      <c r="F474" s="36"/>
    </row>
    <row r="475" spans="6:6" ht="18" customHeight="1">
      <c r="F475" s="36"/>
    </row>
    <row r="476" spans="6:6" ht="18" customHeight="1">
      <c r="F476" s="36"/>
    </row>
    <row r="477" spans="6:6" ht="18" customHeight="1">
      <c r="F477" s="36"/>
    </row>
    <row r="478" spans="6:6" ht="18" customHeight="1">
      <c r="F478" s="36"/>
    </row>
    <row r="479" spans="6:6" ht="18" customHeight="1">
      <c r="F479" s="36"/>
    </row>
    <row r="480" spans="6:6" ht="18" customHeight="1">
      <c r="F480" s="36"/>
    </row>
    <row r="481" spans="6:6" ht="18" customHeight="1">
      <c r="F481" s="36"/>
    </row>
    <row r="482" spans="6:6" ht="18" customHeight="1">
      <c r="F482" s="36"/>
    </row>
    <row r="483" spans="6:6" ht="18" customHeight="1">
      <c r="F483" s="36"/>
    </row>
    <row r="484" spans="6:6" ht="18" customHeight="1">
      <c r="F484" s="36"/>
    </row>
    <row r="485" spans="6:6" ht="18" customHeight="1">
      <c r="F485" s="36"/>
    </row>
    <row r="486" spans="6:6" ht="18" customHeight="1">
      <c r="F486" s="36"/>
    </row>
    <row r="487" spans="6:6" ht="18" customHeight="1">
      <c r="F487" s="36"/>
    </row>
    <row r="488" spans="6:6" ht="18" customHeight="1">
      <c r="F488" s="36"/>
    </row>
    <row r="489" spans="6:6" ht="18" customHeight="1">
      <c r="F489" s="36"/>
    </row>
    <row r="490" spans="6:6" ht="18" customHeight="1">
      <c r="F490" s="36"/>
    </row>
    <row r="491" spans="6:6" ht="18" customHeight="1">
      <c r="F491" s="36"/>
    </row>
    <row r="492" spans="6:6" ht="18" customHeight="1">
      <c r="F492" s="36"/>
    </row>
    <row r="493" spans="6:6" ht="18" customHeight="1">
      <c r="F493" s="36"/>
    </row>
    <row r="494" spans="6:6" ht="18" customHeight="1">
      <c r="F494" s="36"/>
    </row>
    <row r="495" spans="6:6" ht="18" customHeight="1">
      <c r="F495" s="36"/>
    </row>
    <row r="496" spans="6:6" ht="18" customHeight="1">
      <c r="F496" s="36"/>
    </row>
    <row r="497" spans="6:6" ht="18" customHeight="1">
      <c r="F497" s="36"/>
    </row>
    <row r="498" spans="6:6" ht="18" customHeight="1">
      <c r="F498" s="36"/>
    </row>
    <row r="499" spans="6:6" ht="18" customHeight="1">
      <c r="F499" s="36"/>
    </row>
    <row r="500" spans="6:6" ht="18" customHeight="1">
      <c r="F500" s="36"/>
    </row>
    <row r="501" spans="6:6" ht="18" customHeight="1">
      <c r="F501" s="36"/>
    </row>
    <row r="502" spans="6:6" ht="18" customHeight="1">
      <c r="F502" s="36"/>
    </row>
    <row r="503" spans="6:6" ht="18" customHeight="1">
      <c r="F503" s="36"/>
    </row>
    <row r="504" spans="6:6" ht="18" customHeight="1">
      <c r="F504" s="36"/>
    </row>
    <row r="505" spans="6:6" ht="18" customHeight="1">
      <c r="F505" s="36"/>
    </row>
    <row r="506" spans="6:6" ht="18" customHeight="1">
      <c r="F506" s="36"/>
    </row>
    <row r="507" spans="6:6" ht="18" customHeight="1">
      <c r="F507" s="36"/>
    </row>
    <row r="508" spans="6:6" ht="18" customHeight="1">
      <c r="F508" s="36"/>
    </row>
    <row r="509" spans="6:6" ht="18" customHeight="1">
      <c r="F509" s="36"/>
    </row>
    <row r="510" spans="6:6" ht="18" customHeight="1">
      <c r="F510" s="36"/>
    </row>
    <row r="511" spans="6:6" ht="18" customHeight="1">
      <c r="F511" s="36"/>
    </row>
    <row r="512" spans="6:6" ht="18" customHeight="1">
      <c r="F512" s="36"/>
    </row>
    <row r="513" spans="6:6" ht="18" customHeight="1">
      <c r="F513" s="36"/>
    </row>
    <row r="514" spans="6:6" ht="18" customHeight="1">
      <c r="F514" s="36"/>
    </row>
    <row r="515" spans="6:6" ht="18" customHeight="1">
      <c r="F515" s="36"/>
    </row>
    <row r="516" spans="6:6" ht="18" customHeight="1">
      <c r="F516" s="36"/>
    </row>
    <row r="517" spans="6:6" ht="18" customHeight="1">
      <c r="F517" s="36"/>
    </row>
    <row r="518" spans="6:6" ht="18" customHeight="1">
      <c r="F518" s="36"/>
    </row>
    <row r="519" spans="6:6" ht="18" customHeight="1">
      <c r="F519" s="36"/>
    </row>
    <row r="520" spans="6:6" ht="18" customHeight="1">
      <c r="F520" s="36"/>
    </row>
    <row r="521" spans="6:6" ht="18" customHeight="1">
      <c r="F521" s="36"/>
    </row>
    <row r="522" spans="6:6" ht="18" customHeight="1">
      <c r="F522" s="36"/>
    </row>
    <row r="523" spans="6:6" ht="18" customHeight="1">
      <c r="F523" s="36"/>
    </row>
    <row r="524" spans="6:6" ht="18" customHeight="1">
      <c r="F524" s="36"/>
    </row>
    <row r="525" spans="6:6" ht="18" customHeight="1">
      <c r="F525" s="36"/>
    </row>
    <row r="526" spans="6:6" ht="18" customHeight="1">
      <c r="F526" s="36"/>
    </row>
    <row r="527" spans="6:6" ht="18" customHeight="1">
      <c r="F527" s="36"/>
    </row>
    <row r="528" spans="6:6" ht="18" customHeight="1">
      <c r="F528" s="36"/>
    </row>
    <row r="529" spans="6:6" ht="18" customHeight="1">
      <c r="F529" s="36"/>
    </row>
    <row r="530" spans="6:6" ht="18" customHeight="1">
      <c r="F530" s="36"/>
    </row>
    <row r="531" spans="6:6" ht="18" customHeight="1">
      <c r="F531" s="36"/>
    </row>
    <row r="532" spans="6:6" ht="18" customHeight="1">
      <c r="F532" s="36"/>
    </row>
    <row r="533" spans="6:6" ht="18" customHeight="1">
      <c r="F533" s="36"/>
    </row>
    <row r="534" spans="6:6" ht="18" customHeight="1">
      <c r="F534" s="36"/>
    </row>
    <row r="535" spans="6:6" ht="18" customHeight="1">
      <c r="F535" s="36"/>
    </row>
    <row r="536" spans="6:6" ht="18" customHeight="1">
      <c r="F536" s="36"/>
    </row>
    <row r="537" spans="6:6" ht="18" customHeight="1">
      <c r="F537" s="36"/>
    </row>
    <row r="538" spans="6:6" ht="18" customHeight="1">
      <c r="F538" s="36"/>
    </row>
    <row r="539" spans="6:6" ht="18" customHeight="1">
      <c r="F539" s="36"/>
    </row>
    <row r="540" spans="6:6" ht="18" customHeight="1">
      <c r="F540" s="36"/>
    </row>
    <row r="541" spans="6:6" ht="18" customHeight="1">
      <c r="F541" s="36"/>
    </row>
    <row r="542" spans="6:6" ht="18" customHeight="1">
      <c r="F542" s="36"/>
    </row>
    <row r="543" spans="6:6" ht="18" customHeight="1">
      <c r="F543" s="36"/>
    </row>
    <row r="544" spans="6:6" ht="18" customHeight="1">
      <c r="F544" s="36"/>
    </row>
    <row r="545" spans="6:6" ht="18" customHeight="1">
      <c r="F545" s="36"/>
    </row>
    <row r="546" spans="6:6" ht="18" customHeight="1">
      <c r="F546" s="36"/>
    </row>
    <row r="547" spans="6:6" ht="18" customHeight="1">
      <c r="F547" s="36"/>
    </row>
    <row r="548" spans="6:6" ht="18" customHeight="1">
      <c r="F548" s="36"/>
    </row>
    <row r="549" spans="6:6" ht="18" customHeight="1">
      <c r="F549" s="36"/>
    </row>
    <row r="550" spans="6:6" ht="18" customHeight="1">
      <c r="F550" s="36"/>
    </row>
    <row r="551" spans="6:6" ht="18" customHeight="1">
      <c r="F551" s="36"/>
    </row>
    <row r="552" spans="6:6" ht="18" customHeight="1">
      <c r="F552" s="36"/>
    </row>
    <row r="553" spans="6:6" ht="18" customHeight="1">
      <c r="F553" s="36"/>
    </row>
    <row r="554" spans="6:6" ht="18" customHeight="1">
      <c r="F554" s="36"/>
    </row>
    <row r="555" spans="6:6" ht="18" customHeight="1">
      <c r="F555" s="36"/>
    </row>
    <row r="556" spans="6:6" ht="18" customHeight="1">
      <c r="F556" s="36"/>
    </row>
    <row r="557" spans="6:6" ht="18" customHeight="1">
      <c r="F557" s="36"/>
    </row>
    <row r="558" spans="6:6" ht="18" customHeight="1">
      <c r="F558" s="36"/>
    </row>
    <row r="559" spans="6:6" ht="18" customHeight="1">
      <c r="F559" s="36"/>
    </row>
    <row r="560" spans="6:6" ht="18" customHeight="1">
      <c r="F560" s="36"/>
    </row>
    <row r="561" spans="6:6" ht="18" customHeight="1">
      <c r="F561" s="36"/>
    </row>
    <row r="562" spans="6:6" ht="18" customHeight="1">
      <c r="F562" s="36"/>
    </row>
    <row r="563" spans="6:6" ht="18" customHeight="1">
      <c r="F563" s="36"/>
    </row>
    <row r="564" spans="6:6" ht="18" customHeight="1">
      <c r="F564" s="36"/>
    </row>
    <row r="565" spans="6:6" ht="18" customHeight="1">
      <c r="F565" s="36"/>
    </row>
    <row r="566" spans="6:6" ht="18" customHeight="1">
      <c r="F566" s="36"/>
    </row>
    <row r="567" spans="6:6" ht="18" customHeight="1">
      <c r="F567" s="36"/>
    </row>
    <row r="568" spans="6:6" ht="18" customHeight="1">
      <c r="F568" s="36"/>
    </row>
    <row r="569" spans="6:6" ht="18" customHeight="1">
      <c r="F569" s="36"/>
    </row>
    <row r="570" spans="6:6" ht="18" customHeight="1">
      <c r="F570" s="36"/>
    </row>
    <row r="571" spans="6:6" ht="18" customHeight="1">
      <c r="F571" s="36"/>
    </row>
    <row r="572" spans="6:6" ht="18" customHeight="1">
      <c r="F572" s="36"/>
    </row>
    <row r="573" spans="6:6" ht="18" customHeight="1">
      <c r="F573" s="36"/>
    </row>
    <row r="574" spans="6:6" ht="18" customHeight="1">
      <c r="F574" s="36"/>
    </row>
    <row r="575" spans="6:6" ht="18" customHeight="1">
      <c r="F575" s="36"/>
    </row>
    <row r="576" spans="6:6" ht="18" customHeight="1">
      <c r="F576" s="36"/>
    </row>
    <row r="577" spans="6:6" ht="18" customHeight="1">
      <c r="F577" s="36"/>
    </row>
    <row r="578" spans="6:6" ht="18" customHeight="1">
      <c r="F578" s="36"/>
    </row>
    <row r="579" spans="6:6" ht="18" customHeight="1">
      <c r="F579" s="36"/>
    </row>
    <row r="580" spans="6:6" ht="18" customHeight="1">
      <c r="F580" s="36"/>
    </row>
    <row r="581" spans="6:6" ht="18" customHeight="1">
      <c r="F581" s="36"/>
    </row>
    <row r="582" spans="6:6" ht="18" customHeight="1">
      <c r="F582" s="36"/>
    </row>
    <row r="583" spans="6:6" ht="18" customHeight="1">
      <c r="F583" s="36"/>
    </row>
    <row r="584" spans="6:6" ht="18" customHeight="1">
      <c r="F584" s="36"/>
    </row>
    <row r="585" spans="6:6" ht="18" customHeight="1">
      <c r="F585" s="36"/>
    </row>
    <row r="586" spans="6:6" ht="18" customHeight="1">
      <c r="F586" s="36"/>
    </row>
    <row r="587" spans="6:6" ht="18" customHeight="1">
      <c r="F587" s="36"/>
    </row>
    <row r="588" spans="6:6" ht="18" customHeight="1">
      <c r="F588" s="36"/>
    </row>
    <row r="589" spans="6:6" ht="18" customHeight="1">
      <c r="F589" s="36"/>
    </row>
    <row r="590" spans="6:6" ht="18" customHeight="1">
      <c r="F590" s="36"/>
    </row>
    <row r="591" spans="6:6" ht="18" customHeight="1">
      <c r="F591" s="36"/>
    </row>
    <row r="592" spans="6:6" ht="18" customHeight="1">
      <c r="F592" s="36"/>
    </row>
    <row r="593" spans="6:6" ht="18" customHeight="1">
      <c r="F593" s="36"/>
    </row>
    <row r="594" spans="6:6" ht="18" customHeight="1">
      <c r="F594" s="36"/>
    </row>
    <row r="595" spans="6:6" ht="18" customHeight="1">
      <c r="F595" s="36"/>
    </row>
    <row r="596" spans="6:6" ht="18" customHeight="1">
      <c r="F596" s="36"/>
    </row>
    <row r="597" spans="6:6" ht="18" customHeight="1">
      <c r="F597" s="36"/>
    </row>
    <row r="598" spans="6:6" ht="18" customHeight="1">
      <c r="F598" s="36"/>
    </row>
    <row r="599" spans="6:6" ht="18" customHeight="1">
      <c r="F599" s="36"/>
    </row>
    <row r="600" spans="6:6" ht="18" customHeight="1">
      <c r="F600" s="36"/>
    </row>
    <row r="601" spans="6:6" ht="18" customHeight="1">
      <c r="F601" s="36"/>
    </row>
    <row r="602" spans="6:6" ht="18" customHeight="1">
      <c r="F602" s="36"/>
    </row>
    <row r="603" spans="6:6" ht="18" customHeight="1">
      <c r="F603" s="36"/>
    </row>
    <row r="604" spans="6:6" ht="18" customHeight="1">
      <c r="F604" s="36"/>
    </row>
    <row r="605" spans="6:6" ht="18" customHeight="1">
      <c r="F605" s="36"/>
    </row>
    <row r="606" spans="6:6" ht="18" customHeight="1">
      <c r="F606" s="36"/>
    </row>
    <row r="607" spans="6:6" ht="18" customHeight="1">
      <c r="F607" s="36"/>
    </row>
    <row r="608" spans="6:6" ht="18" customHeight="1">
      <c r="F608" s="36"/>
    </row>
    <row r="609" spans="6:6" ht="18" customHeight="1">
      <c r="F609" s="36"/>
    </row>
    <row r="610" spans="6:6" ht="18" customHeight="1">
      <c r="F610" s="36"/>
    </row>
    <row r="611" spans="6:6" ht="18" customHeight="1">
      <c r="F611" s="36"/>
    </row>
    <row r="612" spans="6:6" ht="18" customHeight="1">
      <c r="F612" s="36"/>
    </row>
    <row r="613" spans="6:6" ht="18" customHeight="1">
      <c r="F613" s="36"/>
    </row>
    <row r="614" spans="6:6" ht="18" customHeight="1">
      <c r="F614" s="36"/>
    </row>
    <row r="615" spans="6:6" ht="18" customHeight="1">
      <c r="F615" s="36"/>
    </row>
    <row r="616" spans="6:6" ht="18" customHeight="1">
      <c r="F616" s="36"/>
    </row>
    <row r="617" spans="6:6" ht="18" customHeight="1">
      <c r="F617" s="36"/>
    </row>
    <row r="618" spans="6:6" ht="18" customHeight="1">
      <c r="F618" s="36"/>
    </row>
    <row r="619" spans="6:6" ht="18" customHeight="1">
      <c r="F619" s="36"/>
    </row>
    <row r="620" spans="6:6" ht="18" customHeight="1">
      <c r="F620" s="36"/>
    </row>
    <row r="621" spans="6:6" ht="18" customHeight="1">
      <c r="F621" s="36"/>
    </row>
    <row r="622" spans="6:6" ht="18" customHeight="1">
      <c r="F622" s="36"/>
    </row>
    <row r="623" spans="6:6" ht="18" customHeight="1">
      <c r="F623" s="36"/>
    </row>
    <row r="624" spans="6:6" ht="18" customHeight="1">
      <c r="F624" s="36"/>
    </row>
    <row r="625" spans="6:6" ht="18" customHeight="1">
      <c r="F625" s="36"/>
    </row>
    <row r="626" spans="6:6" ht="18" customHeight="1">
      <c r="F626" s="36"/>
    </row>
    <row r="627" spans="6:6" ht="18" customHeight="1">
      <c r="F627" s="36"/>
    </row>
    <row r="628" spans="6:6" ht="18" customHeight="1">
      <c r="F628" s="36"/>
    </row>
    <row r="629" spans="6:6" ht="18" customHeight="1">
      <c r="F629" s="36"/>
    </row>
    <row r="630" spans="6:6" ht="18" customHeight="1">
      <c r="F630" s="36"/>
    </row>
    <row r="631" spans="6:6" ht="18" customHeight="1">
      <c r="F631" s="36"/>
    </row>
    <row r="632" spans="6:6" ht="18" customHeight="1">
      <c r="F632" s="36"/>
    </row>
    <row r="633" spans="6:6" ht="18" customHeight="1">
      <c r="F633" s="36"/>
    </row>
    <row r="634" spans="6:6" ht="18" customHeight="1">
      <c r="F634" s="36"/>
    </row>
    <row r="635" spans="6:6" ht="18" customHeight="1">
      <c r="F635" s="36"/>
    </row>
    <row r="636" spans="6:6" ht="18" customHeight="1">
      <c r="F636" s="36"/>
    </row>
    <row r="637" spans="6:6" ht="18" customHeight="1">
      <c r="F637" s="36"/>
    </row>
    <row r="638" spans="6:6" ht="18" customHeight="1">
      <c r="F638" s="36"/>
    </row>
    <row r="639" spans="6:6" ht="18" customHeight="1">
      <c r="F639" s="36"/>
    </row>
    <row r="640" spans="6:6" ht="18" customHeight="1">
      <c r="F640" s="36"/>
    </row>
    <row r="641" spans="6:6" ht="18" customHeight="1">
      <c r="F641" s="36"/>
    </row>
    <row r="642" spans="6:6" ht="18" customHeight="1">
      <c r="F642" s="36"/>
    </row>
    <row r="643" spans="6:6" ht="18" customHeight="1">
      <c r="F643" s="36"/>
    </row>
    <row r="644" spans="6:6" ht="18" customHeight="1">
      <c r="F644" s="36"/>
    </row>
    <row r="645" spans="6:6" ht="18" customHeight="1">
      <c r="F645" s="36"/>
    </row>
    <row r="646" spans="6:6" ht="18" customHeight="1">
      <c r="F646" s="36"/>
    </row>
    <row r="647" spans="6:6" ht="18" customHeight="1">
      <c r="F647" s="36"/>
    </row>
    <row r="648" spans="6:6" ht="18" customHeight="1">
      <c r="F648" s="36"/>
    </row>
    <row r="649" spans="6:6" ht="18" customHeight="1">
      <c r="F649" s="36"/>
    </row>
    <row r="650" spans="6:6" ht="18" customHeight="1">
      <c r="F650" s="36"/>
    </row>
    <row r="651" spans="6:6" ht="18" customHeight="1">
      <c r="F651" s="36"/>
    </row>
    <row r="652" spans="6:6" ht="18" customHeight="1">
      <c r="F652" s="36"/>
    </row>
    <row r="653" spans="6:6" ht="18" customHeight="1">
      <c r="F653" s="36"/>
    </row>
    <row r="654" spans="6:6" ht="18" customHeight="1">
      <c r="F654" s="36"/>
    </row>
    <row r="655" spans="6:6" ht="18" customHeight="1">
      <c r="F655" s="36"/>
    </row>
    <row r="656" spans="6:6" ht="18" customHeight="1">
      <c r="F656" s="36"/>
    </row>
    <row r="657" spans="6:6" ht="18" customHeight="1">
      <c r="F657" s="36"/>
    </row>
    <row r="658" spans="6:6" ht="18" customHeight="1">
      <c r="F658" s="36"/>
    </row>
    <row r="659" spans="6:6" ht="18" customHeight="1">
      <c r="F659" s="36"/>
    </row>
    <row r="660" spans="6:6" ht="18" customHeight="1">
      <c r="F660" s="36"/>
    </row>
    <row r="661" spans="6:6" ht="18" customHeight="1">
      <c r="F661" s="36"/>
    </row>
    <row r="662" spans="6:6" ht="18" customHeight="1">
      <c r="F662" s="36"/>
    </row>
    <row r="663" spans="6:6" ht="18" customHeight="1">
      <c r="F663" s="36"/>
    </row>
    <row r="664" spans="6:6" ht="18" customHeight="1">
      <c r="F664" s="36"/>
    </row>
    <row r="665" spans="6:6" ht="18" customHeight="1">
      <c r="F665" s="36"/>
    </row>
    <row r="666" spans="6:6" ht="18" customHeight="1">
      <c r="F666" s="36"/>
    </row>
    <row r="667" spans="6:6" ht="18" customHeight="1">
      <c r="F667" s="36"/>
    </row>
    <row r="668" spans="6:6" ht="18" customHeight="1">
      <c r="F668" s="36"/>
    </row>
    <row r="669" spans="6:6" ht="18" customHeight="1">
      <c r="F669" s="36"/>
    </row>
    <row r="670" spans="6:6" ht="18" customHeight="1">
      <c r="F670" s="36"/>
    </row>
    <row r="671" spans="6:6" ht="18" customHeight="1">
      <c r="F671" s="36"/>
    </row>
    <row r="672" spans="6:6" ht="18" customHeight="1">
      <c r="F672" s="36"/>
    </row>
    <row r="673" spans="6:6" ht="18" customHeight="1">
      <c r="F673" s="36"/>
    </row>
    <row r="674" spans="6:6" ht="18" customHeight="1">
      <c r="F674" s="36"/>
    </row>
    <row r="675" spans="6:6" ht="18" customHeight="1">
      <c r="F675" s="36"/>
    </row>
    <row r="676" spans="6:6" ht="18" customHeight="1">
      <c r="F676" s="36"/>
    </row>
    <row r="677" spans="6:6" ht="18" customHeight="1">
      <c r="F677" s="36"/>
    </row>
    <row r="678" spans="6:6" ht="18" customHeight="1">
      <c r="F678" s="36"/>
    </row>
    <row r="679" spans="6:6" ht="18" customHeight="1">
      <c r="F679" s="36"/>
    </row>
    <row r="680" spans="6:6" ht="18" customHeight="1">
      <c r="F680" s="36"/>
    </row>
    <row r="681" spans="6:6" ht="18" customHeight="1">
      <c r="F681" s="36"/>
    </row>
    <row r="682" spans="6:6" ht="18" customHeight="1">
      <c r="F682" s="36"/>
    </row>
    <row r="683" spans="6:6" ht="18" customHeight="1">
      <c r="F683" s="36"/>
    </row>
    <row r="684" spans="6:6" ht="18" customHeight="1">
      <c r="F684" s="36"/>
    </row>
    <row r="685" spans="6:6" ht="18" customHeight="1">
      <c r="F685" s="36"/>
    </row>
    <row r="686" spans="6:6" ht="18" customHeight="1">
      <c r="F686" s="36"/>
    </row>
    <row r="687" spans="6:6" ht="18" customHeight="1">
      <c r="F687" s="36"/>
    </row>
    <row r="688" spans="6:6" ht="18" customHeight="1">
      <c r="F688" s="36"/>
    </row>
    <row r="689" spans="6:6" ht="18" customHeight="1">
      <c r="F689" s="36"/>
    </row>
    <row r="690" spans="6:6" ht="18" customHeight="1">
      <c r="F690" s="36"/>
    </row>
    <row r="691" spans="6:6" ht="18" customHeight="1">
      <c r="F691" s="36"/>
    </row>
    <row r="692" spans="6:6" ht="18" customHeight="1">
      <c r="F692" s="36"/>
    </row>
    <row r="693" spans="6:6" ht="18" customHeight="1">
      <c r="F693" s="36"/>
    </row>
    <row r="694" spans="6:6" ht="18" customHeight="1">
      <c r="F694" s="36"/>
    </row>
    <row r="695" spans="6:6" ht="18" customHeight="1">
      <c r="F695" s="36"/>
    </row>
    <row r="696" spans="6:6" ht="18" customHeight="1">
      <c r="F696" s="36"/>
    </row>
    <row r="697" spans="6:6" ht="18" customHeight="1">
      <c r="F697" s="36"/>
    </row>
    <row r="698" spans="6:6" ht="18" customHeight="1">
      <c r="F698" s="36"/>
    </row>
    <row r="699" spans="6:6" ht="18" customHeight="1">
      <c r="F699" s="36"/>
    </row>
    <row r="700" spans="6:6" ht="18" customHeight="1">
      <c r="F700" s="36"/>
    </row>
    <row r="701" spans="6:6" ht="18" customHeight="1">
      <c r="F701" s="36"/>
    </row>
    <row r="702" spans="6:6" ht="18" customHeight="1">
      <c r="F702" s="36"/>
    </row>
    <row r="703" spans="6:6" ht="18" customHeight="1">
      <c r="F703" s="36"/>
    </row>
    <row r="704" spans="6:6" ht="18" customHeight="1">
      <c r="F704" s="36"/>
    </row>
    <row r="705" spans="6:6" ht="18" customHeight="1">
      <c r="F705" s="36"/>
    </row>
    <row r="706" spans="6:6" ht="18" customHeight="1">
      <c r="F706" s="36"/>
    </row>
    <row r="707" spans="6:6" ht="18" customHeight="1">
      <c r="F707" s="36"/>
    </row>
    <row r="708" spans="6:6" ht="18" customHeight="1">
      <c r="F708" s="36"/>
    </row>
    <row r="709" spans="6:6" ht="18" customHeight="1">
      <c r="F709" s="36"/>
    </row>
    <row r="710" spans="6:6" ht="18" customHeight="1">
      <c r="F710" s="36"/>
    </row>
    <row r="711" spans="6:6" ht="18" customHeight="1">
      <c r="F711" s="36"/>
    </row>
    <row r="712" spans="6:6" ht="18" customHeight="1">
      <c r="F712" s="36"/>
    </row>
    <row r="713" spans="6:6" ht="18" customHeight="1">
      <c r="F713" s="36"/>
    </row>
    <row r="714" spans="6:6" ht="18" customHeight="1">
      <c r="F714" s="36"/>
    </row>
    <row r="715" spans="6:6" ht="18" customHeight="1">
      <c r="F715" s="36"/>
    </row>
    <row r="716" spans="6:6" ht="18" customHeight="1">
      <c r="F716" s="36"/>
    </row>
    <row r="717" spans="6:6" ht="18" customHeight="1">
      <c r="F717" s="36"/>
    </row>
    <row r="718" spans="6:6" ht="18" customHeight="1">
      <c r="F718" s="36"/>
    </row>
    <row r="719" spans="6:6" ht="18" customHeight="1">
      <c r="F719" s="36"/>
    </row>
    <row r="720" spans="6:6" ht="18" customHeight="1">
      <c r="F720" s="36"/>
    </row>
    <row r="721" spans="6:6" ht="18" customHeight="1">
      <c r="F721" s="36"/>
    </row>
    <row r="722" spans="6:6" ht="18" customHeight="1">
      <c r="F722" s="36"/>
    </row>
    <row r="723" spans="6:6" ht="18" customHeight="1">
      <c r="F723" s="36"/>
    </row>
    <row r="724" spans="6:6" ht="18" customHeight="1">
      <c r="F724" s="36"/>
    </row>
    <row r="725" spans="6:6" ht="18" customHeight="1">
      <c r="F725" s="36"/>
    </row>
    <row r="726" spans="6:6" ht="18" customHeight="1">
      <c r="F726" s="36"/>
    </row>
    <row r="727" spans="6:6" ht="18" customHeight="1">
      <c r="F727" s="36"/>
    </row>
    <row r="728" spans="6:6" ht="18" customHeight="1">
      <c r="F728" s="36"/>
    </row>
    <row r="729" spans="6:6" ht="18" customHeight="1">
      <c r="F729" s="36"/>
    </row>
    <row r="730" spans="6:6" ht="18" customHeight="1">
      <c r="F730" s="36"/>
    </row>
    <row r="731" spans="6:6" ht="18" customHeight="1">
      <c r="F731" s="36"/>
    </row>
    <row r="732" spans="6:6" ht="18" customHeight="1">
      <c r="F732" s="36"/>
    </row>
    <row r="733" spans="6:6" ht="18" customHeight="1">
      <c r="F733" s="36"/>
    </row>
    <row r="734" spans="6:6" ht="18" customHeight="1">
      <c r="F734" s="36"/>
    </row>
    <row r="735" spans="6:6" ht="18" customHeight="1">
      <c r="F735" s="36"/>
    </row>
    <row r="736" spans="6:6" ht="18" customHeight="1">
      <c r="F736" s="36"/>
    </row>
    <row r="737" spans="6:6" ht="18" customHeight="1">
      <c r="F737" s="36"/>
    </row>
    <row r="738" spans="6:6" ht="18" customHeight="1">
      <c r="F738" s="36"/>
    </row>
    <row r="739" spans="6:6" ht="18" customHeight="1">
      <c r="F739" s="36"/>
    </row>
    <row r="740" spans="6:6" ht="18" customHeight="1">
      <c r="F740" s="36"/>
    </row>
    <row r="741" spans="6:6" ht="18" customHeight="1">
      <c r="F741" s="36"/>
    </row>
    <row r="742" spans="6:6" ht="18" customHeight="1">
      <c r="F742" s="36"/>
    </row>
    <row r="743" spans="6:6" ht="18" customHeight="1">
      <c r="F743" s="36"/>
    </row>
    <row r="744" spans="6:6" ht="18" customHeight="1">
      <c r="F744" s="36"/>
    </row>
    <row r="745" spans="6:6" ht="18" customHeight="1">
      <c r="F745" s="36"/>
    </row>
    <row r="746" spans="6:6" ht="18" customHeight="1">
      <c r="F746" s="36"/>
    </row>
    <row r="747" spans="6:6" ht="18" customHeight="1">
      <c r="F747" s="36"/>
    </row>
    <row r="748" spans="6:6" ht="18" customHeight="1">
      <c r="F748" s="36"/>
    </row>
    <row r="749" spans="6:6" ht="18" customHeight="1">
      <c r="F749" s="36"/>
    </row>
    <row r="750" spans="6:6" ht="18" customHeight="1">
      <c r="F750" s="36"/>
    </row>
    <row r="751" spans="6:6" ht="18" customHeight="1">
      <c r="F751" s="36"/>
    </row>
    <row r="752" spans="6:6" ht="18" customHeight="1">
      <c r="F752" s="36"/>
    </row>
    <row r="753" spans="6:6" ht="18" customHeight="1">
      <c r="F753" s="36"/>
    </row>
    <row r="754" spans="6:6" ht="18" customHeight="1">
      <c r="F754" s="36"/>
    </row>
    <row r="755" spans="6:6" ht="18" customHeight="1">
      <c r="F755" s="36"/>
    </row>
    <row r="756" spans="6:6" ht="18" customHeight="1">
      <c r="F756" s="36"/>
    </row>
    <row r="757" spans="6:6" ht="18" customHeight="1">
      <c r="F757" s="36"/>
    </row>
    <row r="758" spans="6:6" ht="18" customHeight="1">
      <c r="F758" s="36"/>
    </row>
    <row r="759" spans="6:6" ht="18" customHeight="1">
      <c r="F759" s="36"/>
    </row>
    <row r="760" spans="6:6" ht="18" customHeight="1">
      <c r="F760" s="36"/>
    </row>
    <row r="761" spans="6:6" ht="18" customHeight="1">
      <c r="F761" s="36"/>
    </row>
    <row r="762" spans="6:6" ht="18" customHeight="1">
      <c r="F762" s="36"/>
    </row>
    <row r="763" spans="6:6" ht="18" customHeight="1">
      <c r="F763" s="36"/>
    </row>
    <row r="764" spans="6:6" ht="18" customHeight="1">
      <c r="F764" s="36"/>
    </row>
    <row r="765" spans="6:6" ht="18" customHeight="1">
      <c r="F765" s="36"/>
    </row>
    <row r="766" spans="6:6" ht="18" customHeight="1">
      <c r="F766" s="36"/>
    </row>
    <row r="767" spans="6:6" ht="18" customHeight="1">
      <c r="F767" s="36"/>
    </row>
    <row r="768" spans="6:6" ht="18" customHeight="1">
      <c r="F768" s="36"/>
    </row>
    <row r="769" spans="6:6" ht="18" customHeight="1">
      <c r="F769" s="36"/>
    </row>
    <row r="770" spans="6:6" ht="18" customHeight="1">
      <c r="F770" s="36"/>
    </row>
    <row r="771" spans="6:6" ht="18" customHeight="1">
      <c r="F771" s="36"/>
    </row>
    <row r="772" spans="6:6" ht="18" customHeight="1">
      <c r="F772" s="36"/>
    </row>
    <row r="773" spans="6:6" ht="18" customHeight="1">
      <c r="F773" s="36"/>
    </row>
    <row r="774" spans="6:6" ht="18" customHeight="1">
      <c r="F774" s="36"/>
    </row>
    <row r="775" spans="6:6" ht="18" customHeight="1">
      <c r="F775" s="36"/>
    </row>
    <row r="776" spans="6:6" ht="18" customHeight="1">
      <c r="F776" s="36"/>
    </row>
    <row r="777" spans="6:6" ht="18" customHeight="1">
      <c r="F777" s="36"/>
    </row>
    <row r="778" spans="6:6" ht="18" customHeight="1">
      <c r="F778" s="36"/>
    </row>
    <row r="779" spans="6:6" ht="18" customHeight="1">
      <c r="F779" s="36"/>
    </row>
    <row r="780" spans="6:6" ht="18" customHeight="1">
      <c r="F780" s="36"/>
    </row>
    <row r="781" spans="6:6" ht="18" customHeight="1">
      <c r="F781" s="36"/>
    </row>
    <row r="782" spans="6:6" ht="18" customHeight="1">
      <c r="F782" s="36"/>
    </row>
    <row r="783" spans="6:6" ht="18" customHeight="1">
      <c r="F783" s="36"/>
    </row>
    <row r="784" spans="6:6" ht="18" customHeight="1">
      <c r="F784" s="36"/>
    </row>
    <row r="785" spans="6:6" ht="18" customHeight="1">
      <c r="F785" s="36"/>
    </row>
    <row r="786" spans="6:6" ht="18" customHeight="1">
      <c r="F786" s="36"/>
    </row>
    <row r="787" spans="6:6" ht="18" customHeight="1">
      <c r="F787" s="36"/>
    </row>
    <row r="788" spans="6:6" ht="18" customHeight="1">
      <c r="F788" s="36"/>
    </row>
    <row r="789" spans="6:6" ht="18" customHeight="1">
      <c r="F789" s="36"/>
    </row>
    <row r="790" spans="6:6" ht="18" customHeight="1">
      <c r="F790" s="36"/>
    </row>
    <row r="791" spans="6:6" ht="18" customHeight="1">
      <c r="F791" s="36"/>
    </row>
    <row r="792" spans="6:6" ht="18" customHeight="1">
      <c r="F792" s="36"/>
    </row>
    <row r="793" spans="6:6" ht="18" customHeight="1">
      <c r="F793" s="36"/>
    </row>
    <row r="794" spans="6:6" ht="18" customHeight="1">
      <c r="F794" s="36"/>
    </row>
    <row r="795" spans="6:6" ht="18" customHeight="1">
      <c r="F795" s="36"/>
    </row>
    <row r="796" spans="6:6" ht="18" customHeight="1">
      <c r="F796" s="36"/>
    </row>
    <row r="797" spans="6:6" ht="18" customHeight="1">
      <c r="F797" s="36"/>
    </row>
    <row r="798" spans="6:6" ht="18" customHeight="1">
      <c r="F798" s="36"/>
    </row>
    <row r="799" spans="6:6" ht="18" customHeight="1">
      <c r="F799" s="36"/>
    </row>
    <row r="800" spans="6:6" ht="18" customHeight="1">
      <c r="F800" s="36"/>
    </row>
    <row r="801" spans="6:6" ht="18" customHeight="1">
      <c r="F801" s="36"/>
    </row>
    <row r="802" spans="6:6" ht="18" customHeight="1">
      <c r="F802" s="36"/>
    </row>
    <row r="803" spans="6:6" ht="18" customHeight="1">
      <c r="F803" s="36"/>
    </row>
    <row r="804" spans="6:6" ht="18" customHeight="1">
      <c r="F804" s="36"/>
    </row>
    <row r="805" spans="6:6" ht="18" customHeight="1">
      <c r="F805" s="36"/>
    </row>
    <row r="806" spans="6:6" ht="18" customHeight="1">
      <c r="F806" s="36"/>
    </row>
    <row r="807" spans="6:6" ht="18" customHeight="1">
      <c r="F807" s="36"/>
    </row>
    <row r="808" spans="6:6" ht="18" customHeight="1">
      <c r="F808" s="36"/>
    </row>
    <row r="809" spans="6:6" ht="18" customHeight="1">
      <c r="F809" s="36"/>
    </row>
    <row r="810" spans="6:6" ht="18" customHeight="1">
      <c r="F810" s="36"/>
    </row>
    <row r="811" spans="6:6" ht="18" customHeight="1">
      <c r="F811" s="36"/>
    </row>
    <row r="812" spans="6:6" ht="18" customHeight="1">
      <c r="F812" s="36"/>
    </row>
    <row r="813" spans="6:6" ht="18" customHeight="1">
      <c r="F813" s="36"/>
    </row>
    <row r="814" spans="6:6" ht="18" customHeight="1">
      <c r="F814" s="36"/>
    </row>
    <row r="815" spans="6:6" ht="18" customHeight="1">
      <c r="F815" s="36"/>
    </row>
    <row r="816" spans="6:6" ht="18" customHeight="1">
      <c r="F816" s="36"/>
    </row>
    <row r="817" spans="6:6" ht="18" customHeight="1">
      <c r="F817" s="36"/>
    </row>
    <row r="818" spans="6:6" ht="18" customHeight="1">
      <c r="F818" s="36"/>
    </row>
    <row r="819" spans="6:6" ht="18" customHeight="1">
      <c r="F819" s="36"/>
    </row>
    <row r="820" spans="6:6" ht="18" customHeight="1">
      <c r="F820" s="36"/>
    </row>
    <row r="821" spans="6:6" ht="18" customHeight="1">
      <c r="F821" s="36"/>
    </row>
    <row r="822" spans="6:6" ht="18" customHeight="1">
      <c r="F822" s="36"/>
    </row>
    <row r="823" spans="6:6" ht="18" customHeight="1">
      <c r="F823" s="36"/>
    </row>
    <row r="824" spans="6:6" ht="18" customHeight="1">
      <c r="F824" s="36"/>
    </row>
    <row r="825" spans="6:6" ht="18" customHeight="1">
      <c r="F825" s="36"/>
    </row>
    <row r="826" spans="6:6" ht="18" customHeight="1">
      <c r="F826" s="36"/>
    </row>
    <row r="827" spans="6:6" ht="18" customHeight="1">
      <c r="F827" s="36"/>
    </row>
    <row r="828" spans="6:6" ht="18" customHeight="1">
      <c r="F828" s="36"/>
    </row>
    <row r="829" spans="6:6" ht="18" customHeight="1">
      <c r="F829" s="36"/>
    </row>
    <row r="830" spans="6:6" ht="18" customHeight="1">
      <c r="F830" s="36"/>
    </row>
    <row r="831" spans="6:6" ht="18" customHeight="1">
      <c r="F831" s="36"/>
    </row>
    <row r="832" spans="6:6" ht="18" customHeight="1">
      <c r="F832" s="36"/>
    </row>
    <row r="833" spans="6:6" ht="18" customHeight="1">
      <c r="F833" s="36"/>
    </row>
    <row r="834" spans="6:6" ht="18" customHeight="1">
      <c r="F834" s="36"/>
    </row>
  </sheetData>
  <autoFilter ref="A1:H2" xr:uid="{00000000-0009-0000-0000-000017000000}"/>
  <phoneticPr fontId="4" type="noConversion"/>
  <conditionalFormatting sqref="D1">
    <cfRule type="cellIs" dxfId="36" priority="2" operator="equal">
      <formula>0</formula>
    </cfRule>
  </conditionalFormatting>
  <conditionalFormatting sqref="F1:G1">
    <cfRule type="cellIs" dxfId="35" priority="1" operator="equal">
      <formula>0</formula>
    </cfRule>
  </conditionalFormatting>
  <pageMargins left="0.7" right="0.7" top="0.75" bottom="0.75" header="0.3" footer="0.3"/>
  <pageSetup paperSize="9"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1"/>
  <dimension ref="A1:M871"/>
  <sheetViews>
    <sheetView zoomScaleNormal="100" workbookViewId="0">
      <pane ySplit="1" topLeftCell="A20" activePane="bottomLeft" state="frozen"/>
      <selection activeCell="XEK27" sqref="XEK27:XEL27"/>
      <selection pane="bottomLeft" activeCell="F30" sqref="F30"/>
    </sheetView>
  </sheetViews>
  <sheetFormatPr baseColWidth="10" defaultColWidth="10.875" defaultRowHeight="15.75"/>
  <cols>
    <col min="1" max="1" width="12.875" style="27" customWidth="1"/>
    <col min="2" max="2" width="12.5" style="27" customWidth="1"/>
    <col min="3" max="3" width="19.5" style="2" bestFit="1" customWidth="1"/>
    <col min="4" max="4" width="23" style="2" customWidth="1"/>
    <col min="5" max="5" width="30.125" style="2" bestFit="1" customWidth="1"/>
    <col min="6" max="6" width="28.375" style="11" customWidth="1"/>
    <col min="7" max="7" width="50" style="151" customWidth="1"/>
    <col min="8" max="8" width="37.5" style="2" bestFit="1" customWidth="1"/>
    <col min="9" max="9" width="40.875" style="2" customWidth="1"/>
    <col min="10" max="10" width="41" style="2" bestFit="1" customWidth="1"/>
    <col min="11" max="11" width="34.125" style="2" bestFit="1" customWidth="1"/>
    <col min="12" max="12" width="37.375" style="2" bestFit="1" customWidth="1"/>
    <col min="13" max="13" width="106.875" style="4" customWidth="1"/>
    <col min="14" max="16384" width="10.875" style="2"/>
  </cols>
  <sheetData>
    <row r="1" spans="1:13" s="6" customFormat="1">
      <c r="A1" s="87" t="s">
        <v>76</v>
      </c>
      <c r="B1" s="87" t="s">
        <v>77</v>
      </c>
      <c r="C1" s="87" t="s">
        <v>0</v>
      </c>
      <c r="D1" s="8" t="s">
        <v>100</v>
      </c>
      <c r="E1" s="87" t="s">
        <v>101</v>
      </c>
      <c r="F1" s="8" t="s">
        <v>102</v>
      </c>
      <c r="G1" s="123" t="s">
        <v>167</v>
      </c>
      <c r="H1" s="8" t="s">
        <v>172</v>
      </c>
      <c r="I1" s="8" t="s">
        <v>173</v>
      </c>
      <c r="J1" s="8" t="s">
        <v>80</v>
      </c>
      <c r="K1" s="8" t="s">
        <v>83</v>
      </c>
      <c r="L1" s="8" t="s">
        <v>90</v>
      </c>
      <c r="M1" s="93" t="s">
        <v>74</v>
      </c>
    </row>
    <row r="2" spans="1:13">
      <c r="A2" s="256" t="s">
        <v>197</v>
      </c>
      <c r="B2" s="249">
        <v>2018</v>
      </c>
      <c r="C2" s="259" t="s">
        <v>51</v>
      </c>
      <c r="D2" s="260" t="s">
        <v>385</v>
      </c>
      <c r="E2" s="260" t="s">
        <v>386</v>
      </c>
      <c r="F2" s="257" t="s">
        <v>386</v>
      </c>
      <c r="G2" s="135">
        <v>60.4</v>
      </c>
      <c r="H2" s="29"/>
      <c r="I2" s="29"/>
      <c r="J2" s="29"/>
      <c r="K2" s="29"/>
      <c r="L2" s="29"/>
      <c r="M2" s="23" t="s">
        <v>174</v>
      </c>
    </row>
    <row r="3" spans="1:13">
      <c r="A3" s="256" t="s">
        <v>197</v>
      </c>
      <c r="B3" s="253">
        <v>2018</v>
      </c>
      <c r="C3" s="260" t="s">
        <v>51</v>
      </c>
      <c r="D3" s="260" t="s">
        <v>385</v>
      </c>
      <c r="E3" s="260" t="s">
        <v>387</v>
      </c>
      <c r="F3" s="258" t="s">
        <v>388</v>
      </c>
      <c r="G3" s="151">
        <v>1.85</v>
      </c>
      <c r="M3" s="14" t="s">
        <v>406</v>
      </c>
    </row>
    <row r="4" spans="1:13">
      <c r="A4" s="256" t="s">
        <v>197</v>
      </c>
      <c r="B4" s="253">
        <v>2018</v>
      </c>
      <c r="C4" s="260" t="s">
        <v>51</v>
      </c>
      <c r="D4" s="260" t="s">
        <v>389</v>
      </c>
      <c r="E4" s="260" t="s">
        <v>390</v>
      </c>
      <c r="F4" s="258" t="s">
        <v>391</v>
      </c>
      <c r="G4" s="151">
        <v>5.45</v>
      </c>
      <c r="M4" s="14" t="s">
        <v>406</v>
      </c>
    </row>
    <row r="5" spans="1:13">
      <c r="A5" s="256" t="s">
        <v>197</v>
      </c>
      <c r="B5" s="253">
        <v>2018</v>
      </c>
      <c r="C5" s="260" t="s">
        <v>51</v>
      </c>
      <c r="D5" s="260" t="s">
        <v>392</v>
      </c>
      <c r="E5" s="260" t="s">
        <v>393</v>
      </c>
      <c r="F5" s="254" t="s">
        <v>397</v>
      </c>
      <c r="G5" s="151">
        <v>0.83</v>
      </c>
      <c r="M5" s="14" t="s">
        <v>406</v>
      </c>
    </row>
    <row r="6" spans="1:13">
      <c r="A6" s="256" t="s">
        <v>197</v>
      </c>
      <c r="B6" s="253">
        <v>2018</v>
      </c>
      <c r="C6" s="260" t="s">
        <v>51</v>
      </c>
      <c r="D6" s="260" t="s">
        <v>394</v>
      </c>
      <c r="E6" s="260" t="s">
        <v>395</v>
      </c>
      <c r="F6" s="258" t="s">
        <v>395</v>
      </c>
      <c r="G6" s="151">
        <v>11.2</v>
      </c>
      <c r="M6" s="14" t="s">
        <v>406</v>
      </c>
    </row>
    <row r="7" spans="1:13">
      <c r="A7" s="256" t="s">
        <v>197</v>
      </c>
      <c r="B7" s="253">
        <v>2018</v>
      </c>
      <c r="C7" s="260" t="s">
        <v>51</v>
      </c>
      <c r="D7" s="260" t="s">
        <v>351</v>
      </c>
      <c r="E7" s="260" t="s">
        <v>352</v>
      </c>
      <c r="F7" s="258" t="s">
        <v>396</v>
      </c>
      <c r="G7" s="151">
        <v>19.809999999999999</v>
      </c>
      <c r="M7" s="14" t="s">
        <v>406</v>
      </c>
    </row>
    <row r="8" spans="1:13">
      <c r="A8" s="256" t="s">
        <v>197</v>
      </c>
      <c r="B8" s="249">
        <v>2019</v>
      </c>
      <c r="C8" s="259" t="s">
        <v>51</v>
      </c>
      <c r="D8" s="260" t="s">
        <v>385</v>
      </c>
      <c r="E8" s="260" t="s">
        <v>386</v>
      </c>
      <c r="F8" s="257" t="s">
        <v>386</v>
      </c>
      <c r="G8" s="151">
        <v>56.75</v>
      </c>
      <c r="M8" s="14" t="s">
        <v>406</v>
      </c>
    </row>
    <row r="9" spans="1:13">
      <c r="A9" s="256" t="s">
        <v>197</v>
      </c>
      <c r="B9" s="253">
        <v>2019</v>
      </c>
      <c r="C9" s="260" t="s">
        <v>51</v>
      </c>
      <c r="D9" s="260" t="s">
        <v>385</v>
      </c>
      <c r="E9" s="260" t="s">
        <v>387</v>
      </c>
      <c r="F9" s="258" t="s">
        <v>388</v>
      </c>
      <c r="G9" s="151">
        <v>12.26</v>
      </c>
      <c r="M9" s="14" t="s">
        <v>406</v>
      </c>
    </row>
    <row r="10" spans="1:13">
      <c r="A10" s="256" t="s">
        <v>197</v>
      </c>
      <c r="B10" s="253">
        <v>2019</v>
      </c>
      <c r="C10" s="260" t="s">
        <v>51</v>
      </c>
      <c r="D10" s="260" t="s">
        <v>389</v>
      </c>
      <c r="E10" s="260" t="s">
        <v>390</v>
      </c>
      <c r="F10" s="258" t="s">
        <v>391</v>
      </c>
      <c r="G10" s="151">
        <v>7.75</v>
      </c>
      <c r="M10" s="14" t="s">
        <v>406</v>
      </c>
    </row>
    <row r="11" spans="1:13">
      <c r="A11" s="256" t="s">
        <v>197</v>
      </c>
      <c r="B11" s="253">
        <v>2019</v>
      </c>
      <c r="C11" s="260" t="s">
        <v>51</v>
      </c>
      <c r="D11" s="260" t="s">
        <v>392</v>
      </c>
      <c r="E11" s="260" t="s">
        <v>393</v>
      </c>
      <c r="F11" s="254" t="s">
        <v>397</v>
      </c>
      <c r="G11" s="151">
        <v>0.56000000000000005</v>
      </c>
      <c r="M11" s="14" t="s">
        <v>406</v>
      </c>
    </row>
    <row r="12" spans="1:13">
      <c r="A12" s="256" t="s">
        <v>197</v>
      </c>
      <c r="B12" s="253">
        <v>2019</v>
      </c>
      <c r="C12" s="260" t="s">
        <v>51</v>
      </c>
      <c r="D12" s="260" t="s">
        <v>394</v>
      </c>
      <c r="E12" s="260" t="s">
        <v>395</v>
      </c>
      <c r="F12" s="258" t="s">
        <v>395</v>
      </c>
      <c r="G12" s="151">
        <v>13.13</v>
      </c>
      <c r="M12" s="14" t="s">
        <v>406</v>
      </c>
    </row>
    <row r="13" spans="1:13">
      <c r="A13" s="256" t="s">
        <v>197</v>
      </c>
      <c r="B13" s="253">
        <v>2019</v>
      </c>
      <c r="C13" s="260" t="s">
        <v>51</v>
      </c>
      <c r="D13" s="260" t="s">
        <v>351</v>
      </c>
      <c r="E13" s="260" t="s">
        <v>352</v>
      </c>
      <c r="F13" s="258" t="s">
        <v>396</v>
      </c>
      <c r="G13" s="151">
        <v>9.2799999999999994</v>
      </c>
      <c r="M13" s="14" t="s">
        <v>406</v>
      </c>
    </row>
    <row r="14" spans="1:13">
      <c r="A14" s="256" t="s">
        <v>197</v>
      </c>
      <c r="B14" s="249">
        <v>2020</v>
      </c>
      <c r="C14" s="259" t="s">
        <v>51</v>
      </c>
      <c r="D14" s="260" t="s">
        <v>385</v>
      </c>
      <c r="E14" s="260" t="s">
        <v>386</v>
      </c>
      <c r="F14" s="257" t="s">
        <v>386</v>
      </c>
      <c r="G14" s="151">
        <v>59.69</v>
      </c>
      <c r="M14" s="14" t="s">
        <v>406</v>
      </c>
    </row>
    <row r="15" spans="1:13">
      <c r="A15" s="256" t="s">
        <v>197</v>
      </c>
      <c r="B15" s="253">
        <v>2020</v>
      </c>
      <c r="C15" s="260" t="s">
        <v>51</v>
      </c>
      <c r="D15" s="260" t="s">
        <v>385</v>
      </c>
      <c r="E15" s="260" t="s">
        <v>387</v>
      </c>
      <c r="F15" s="258" t="s">
        <v>388</v>
      </c>
      <c r="G15" s="151">
        <v>12.63</v>
      </c>
      <c r="M15" s="14" t="s">
        <v>406</v>
      </c>
    </row>
    <row r="16" spans="1:13">
      <c r="A16" s="256" t="s">
        <v>197</v>
      </c>
      <c r="B16" s="253">
        <v>2020</v>
      </c>
      <c r="C16" s="260" t="s">
        <v>51</v>
      </c>
      <c r="D16" s="260" t="s">
        <v>389</v>
      </c>
      <c r="E16" s="260" t="s">
        <v>390</v>
      </c>
      <c r="F16" s="258" t="s">
        <v>391</v>
      </c>
      <c r="G16" s="151">
        <v>8.9600000000000009</v>
      </c>
      <c r="M16" s="14" t="s">
        <v>406</v>
      </c>
    </row>
    <row r="17" spans="1:13">
      <c r="A17" s="256" t="s">
        <v>197</v>
      </c>
      <c r="B17" s="253">
        <v>2020</v>
      </c>
      <c r="C17" s="260" t="s">
        <v>51</v>
      </c>
      <c r="D17" s="260" t="s">
        <v>392</v>
      </c>
      <c r="E17" s="260" t="s">
        <v>393</v>
      </c>
      <c r="F17" s="254" t="s">
        <v>397</v>
      </c>
      <c r="G17" s="151">
        <v>0.35</v>
      </c>
      <c r="M17" s="14" t="s">
        <v>406</v>
      </c>
    </row>
    <row r="18" spans="1:13">
      <c r="A18" s="256" t="s">
        <v>197</v>
      </c>
      <c r="B18" s="253">
        <v>2020</v>
      </c>
      <c r="C18" s="260" t="s">
        <v>51</v>
      </c>
      <c r="D18" s="260" t="s">
        <v>394</v>
      </c>
      <c r="E18" s="260" t="s">
        <v>395</v>
      </c>
      <c r="F18" s="258" t="s">
        <v>395</v>
      </c>
      <c r="G18" s="151">
        <v>8.7100000000000009</v>
      </c>
      <c r="M18" s="14" t="s">
        <v>406</v>
      </c>
    </row>
    <row r="19" spans="1:13">
      <c r="A19" s="256" t="s">
        <v>197</v>
      </c>
      <c r="B19" s="253">
        <v>2020</v>
      </c>
      <c r="C19" s="260" t="s">
        <v>51</v>
      </c>
      <c r="D19" s="260" t="s">
        <v>351</v>
      </c>
      <c r="E19" s="260" t="s">
        <v>352</v>
      </c>
      <c r="F19" s="258" t="s">
        <v>396</v>
      </c>
      <c r="G19" s="151">
        <v>9.3800000000000008</v>
      </c>
      <c r="M19" s="14" t="s">
        <v>406</v>
      </c>
    </row>
    <row r="20" spans="1:13">
      <c r="A20" s="256" t="s">
        <v>197</v>
      </c>
      <c r="B20" s="249">
        <v>2021</v>
      </c>
      <c r="C20" s="259" t="s">
        <v>51</v>
      </c>
      <c r="D20" s="260" t="s">
        <v>385</v>
      </c>
      <c r="E20" s="260" t="s">
        <v>386</v>
      </c>
      <c r="F20" s="257" t="s">
        <v>386</v>
      </c>
      <c r="G20" s="151">
        <v>66.599999999999994</v>
      </c>
      <c r="M20" s="14" t="s">
        <v>406</v>
      </c>
    </row>
    <row r="21" spans="1:13">
      <c r="A21" s="256" t="s">
        <v>197</v>
      </c>
      <c r="B21" s="253">
        <v>2021</v>
      </c>
      <c r="C21" s="260" t="s">
        <v>51</v>
      </c>
      <c r="D21" s="260" t="s">
        <v>385</v>
      </c>
      <c r="E21" s="260" t="s">
        <v>387</v>
      </c>
      <c r="F21" s="258" t="s">
        <v>388</v>
      </c>
      <c r="G21" s="151">
        <v>8.06</v>
      </c>
      <c r="M21" s="14" t="s">
        <v>406</v>
      </c>
    </row>
    <row r="22" spans="1:13">
      <c r="A22" s="256" t="s">
        <v>197</v>
      </c>
      <c r="B22" s="253">
        <v>2021</v>
      </c>
      <c r="C22" s="260" t="s">
        <v>51</v>
      </c>
      <c r="D22" s="260" t="s">
        <v>389</v>
      </c>
      <c r="E22" s="260" t="s">
        <v>390</v>
      </c>
      <c r="F22" s="258" t="s">
        <v>391</v>
      </c>
      <c r="G22" s="151">
        <v>4.75</v>
      </c>
    </row>
    <row r="23" spans="1:13">
      <c r="A23" s="256" t="s">
        <v>197</v>
      </c>
      <c r="B23" s="253">
        <v>2021</v>
      </c>
      <c r="C23" s="260" t="s">
        <v>51</v>
      </c>
      <c r="D23" s="260" t="s">
        <v>392</v>
      </c>
      <c r="E23" s="260" t="s">
        <v>393</v>
      </c>
      <c r="F23" s="254" t="s">
        <v>397</v>
      </c>
      <c r="G23" s="151">
        <v>3.52</v>
      </c>
    </row>
    <row r="24" spans="1:13">
      <c r="A24" s="256" t="s">
        <v>197</v>
      </c>
      <c r="B24" s="253">
        <v>2021</v>
      </c>
      <c r="C24" s="260" t="s">
        <v>51</v>
      </c>
      <c r="D24" s="260" t="s">
        <v>394</v>
      </c>
      <c r="E24" s="260" t="s">
        <v>395</v>
      </c>
      <c r="F24" s="258" t="s">
        <v>395</v>
      </c>
      <c r="G24" s="151">
        <v>11.21</v>
      </c>
    </row>
    <row r="25" spans="1:13">
      <c r="A25" s="256" t="s">
        <v>197</v>
      </c>
      <c r="B25" s="253">
        <v>2021</v>
      </c>
      <c r="C25" s="260" t="s">
        <v>51</v>
      </c>
      <c r="D25" s="260" t="s">
        <v>351</v>
      </c>
      <c r="E25" s="260" t="s">
        <v>352</v>
      </c>
      <c r="F25" s="258" t="s">
        <v>396</v>
      </c>
      <c r="G25" s="151">
        <v>5.27</v>
      </c>
    </row>
    <row r="26" spans="1:13">
      <c r="A26" s="256" t="s">
        <v>197</v>
      </c>
      <c r="B26" s="249">
        <v>2022</v>
      </c>
      <c r="C26" s="259" t="s">
        <v>51</v>
      </c>
      <c r="D26" s="260" t="s">
        <v>385</v>
      </c>
      <c r="E26" s="260" t="s">
        <v>386</v>
      </c>
      <c r="F26" s="257" t="s">
        <v>386</v>
      </c>
      <c r="G26" s="151">
        <v>48.62</v>
      </c>
    </row>
    <row r="27" spans="1:13">
      <c r="A27" s="256" t="s">
        <v>197</v>
      </c>
      <c r="B27" s="249">
        <v>2022</v>
      </c>
      <c r="C27" s="260" t="s">
        <v>51</v>
      </c>
      <c r="D27" s="260" t="s">
        <v>385</v>
      </c>
      <c r="E27" s="260" t="s">
        <v>387</v>
      </c>
      <c r="F27" s="258" t="s">
        <v>388</v>
      </c>
      <c r="G27" s="151">
        <v>33.36</v>
      </c>
    </row>
    <row r="28" spans="1:13">
      <c r="A28" s="256" t="s">
        <v>197</v>
      </c>
      <c r="B28" s="249">
        <v>2022</v>
      </c>
      <c r="C28" s="260" t="s">
        <v>51</v>
      </c>
      <c r="D28" s="260" t="s">
        <v>389</v>
      </c>
      <c r="E28" s="260" t="s">
        <v>390</v>
      </c>
      <c r="F28" s="258" t="s">
        <v>391</v>
      </c>
      <c r="G28" s="151">
        <v>4.04</v>
      </c>
    </row>
    <row r="29" spans="1:13">
      <c r="A29" s="256" t="s">
        <v>197</v>
      </c>
      <c r="B29" s="249">
        <v>2022</v>
      </c>
      <c r="C29" s="260" t="s">
        <v>51</v>
      </c>
      <c r="D29" s="260" t="s">
        <v>392</v>
      </c>
      <c r="E29" s="260" t="s">
        <v>393</v>
      </c>
      <c r="F29" s="254" t="s">
        <v>412</v>
      </c>
      <c r="G29" s="151">
        <v>1.1599999999999999</v>
      </c>
    </row>
    <row r="30" spans="1:13">
      <c r="A30" s="256" t="s">
        <v>197</v>
      </c>
      <c r="B30" s="249">
        <v>2022</v>
      </c>
      <c r="C30" s="260" t="s">
        <v>51</v>
      </c>
      <c r="D30" s="260" t="s">
        <v>394</v>
      </c>
      <c r="E30" s="260" t="s">
        <v>395</v>
      </c>
      <c r="F30" s="258" t="s">
        <v>395</v>
      </c>
      <c r="G30" s="151">
        <v>8.3699999999999992</v>
      </c>
    </row>
    <row r="31" spans="1:13">
      <c r="A31" s="256" t="s">
        <v>197</v>
      </c>
      <c r="B31" s="249">
        <v>2022</v>
      </c>
      <c r="C31" s="260" t="s">
        <v>51</v>
      </c>
      <c r="D31" s="260" t="s">
        <v>351</v>
      </c>
      <c r="E31" s="260" t="s">
        <v>352</v>
      </c>
      <c r="F31" s="258" t="s">
        <v>396</v>
      </c>
      <c r="G31" s="151">
        <v>3.18</v>
      </c>
    </row>
    <row r="32" spans="1:13">
      <c r="E32" s="3"/>
      <c r="F32" s="13"/>
    </row>
    <row r="33" spans="5:6">
      <c r="E33" s="3"/>
      <c r="F33" s="13"/>
    </row>
    <row r="34" spans="5:6">
      <c r="E34" s="3"/>
      <c r="F34" s="12"/>
    </row>
    <row r="35" spans="5:6">
      <c r="E35" s="3"/>
      <c r="F35" s="12"/>
    </row>
    <row r="36" spans="5:6">
      <c r="E36" s="3"/>
      <c r="F36" s="12"/>
    </row>
    <row r="37" spans="5:6">
      <c r="E37" s="3"/>
      <c r="F37" s="12"/>
    </row>
    <row r="38" spans="5:6">
      <c r="E38" s="3"/>
      <c r="F38" s="12"/>
    </row>
    <row r="39" spans="5:6">
      <c r="E39" s="3"/>
      <c r="F39" s="12"/>
    </row>
    <row r="40" spans="5:6">
      <c r="E40" s="3"/>
      <c r="F40" s="12"/>
    </row>
    <row r="41" spans="5:6">
      <c r="E41" s="3"/>
      <c r="F41" s="12"/>
    </row>
    <row r="42" spans="5:6">
      <c r="E42" s="3"/>
      <c r="F42" s="12"/>
    </row>
    <row r="43" spans="5:6">
      <c r="E43" s="3"/>
      <c r="F43" s="12"/>
    </row>
    <row r="44" spans="5:6">
      <c r="E44" s="3"/>
      <c r="F44" s="12"/>
    </row>
    <row r="45" spans="5:6">
      <c r="E45" s="3"/>
      <c r="F45" s="12"/>
    </row>
    <row r="46" spans="5:6">
      <c r="E46" s="3"/>
      <c r="F46" s="12"/>
    </row>
    <row r="47" spans="5:6">
      <c r="E47" s="3"/>
      <c r="F47" s="12"/>
    </row>
    <row r="48" spans="5:6">
      <c r="E48" s="3"/>
      <c r="F48" s="12"/>
    </row>
    <row r="49" spans="5:6">
      <c r="E49" s="3"/>
      <c r="F49" s="12"/>
    </row>
    <row r="50" spans="5:6">
      <c r="E50" s="3"/>
      <c r="F50" s="12"/>
    </row>
    <row r="51" spans="5:6">
      <c r="E51" s="3"/>
      <c r="F51" s="13"/>
    </row>
    <row r="52" spans="5:6">
      <c r="E52" s="3"/>
      <c r="F52" s="13"/>
    </row>
    <row r="53" spans="5:6">
      <c r="E53" s="3"/>
      <c r="F53" s="13"/>
    </row>
    <row r="54" spans="5:6">
      <c r="E54" s="3"/>
      <c r="F54" s="13"/>
    </row>
    <row r="55" spans="5:6">
      <c r="E55" s="3"/>
      <c r="F55" s="13"/>
    </row>
    <row r="56" spans="5:6">
      <c r="E56" s="3"/>
      <c r="F56" s="13"/>
    </row>
    <row r="57" spans="5:6">
      <c r="E57" s="3"/>
      <c r="F57" s="13"/>
    </row>
    <row r="58" spans="5:6">
      <c r="E58" s="3"/>
      <c r="F58" s="13"/>
    </row>
    <row r="59" spans="5:6">
      <c r="E59" s="3"/>
      <c r="F59" s="13"/>
    </row>
    <row r="60" spans="5:6">
      <c r="E60" s="3"/>
      <c r="F60" s="13"/>
    </row>
    <row r="61" spans="5:6">
      <c r="E61" s="3"/>
      <c r="F61" s="12"/>
    </row>
    <row r="62" spans="5:6">
      <c r="E62" s="3"/>
      <c r="F62" s="13"/>
    </row>
    <row r="63" spans="5:6">
      <c r="E63" s="3"/>
      <c r="F63" s="13"/>
    </row>
    <row r="64" spans="5:6">
      <c r="E64" s="3"/>
      <c r="F64" s="13"/>
    </row>
    <row r="65" spans="5:6">
      <c r="E65" s="3"/>
      <c r="F65" s="12"/>
    </row>
    <row r="66" spans="5:6">
      <c r="E66" s="3"/>
      <c r="F66" s="12"/>
    </row>
    <row r="67" spans="5:6">
      <c r="E67" s="3"/>
      <c r="F67" s="12"/>
    </row>
    <row r="68" spans="5:6">
      <c r="E68" s="3"/>
      <c r="F68" s="12"/>
    </row>
    <row r="69" spans="5:6">
      <c r="E69" s="3"/>
      <c r="F69" s="12"/>
    </row>
    <row r="70" spans="5:6">
      <c r="E70" s="3"/>
      <c r="F70" s="12"/>
    </row>
    <row r="71" spans="5:6">
      <c r="E71" s="3"/>
      <c r="F71" s="12"/>
    </row>
    <row r="72" spans="5:6">
      <c r="E72" s="3"/>
      <c r="F72" s="12"/>
    </row>
    <row r="73" spans="5:6">
      <c r="E73" s="3"/>
      <c r="F73" s="12"/>
    </row>
    <row r="74" spans="5:6">
      <c r="E74" s="3"/>
      <c r="F74" s="12"/>
    </row>
    <row r="75" spans="5:6">
      <c r="E75" s="3"/>
      <c r="F75" s="12"/>
    </row>
    <row r="76" spans="5:6">
      <c r="E76" s="3"/>
      <c r="F76" s="12"/>
    </row>
    <row r="77" spans="5:6">
      <c r="E77" s="3"/>
      <c r="F77" s="12"/>
    </row>
    <row r="78" spans="5:6">
      <c r="E78" s="3"/>
      <c r="F78" s="12"/>
    </row>
    <row r="79" spans="5:6">
      <c r="E79" s="3"/>
      <c r="F79" s="12"/>
    </row>
    <row r="80" spans="5:6">
      <c r="E80" s="3"/>
      <c r="F80" s="12"/>
    </row>
    <row r="81" spans="5:6">
      <c r="E81" s="3"/>
      <c r="F81" s="12"/>
    </row>
    <row r="82" spans="5:6">
      <c r="E82" s="3"/>
      <c r="F82" s="13"/>
    </row>
    <row r="83" spans="5:6">
      <c r="E83" s="3"/>
      <c r="F83" s="13"/>
    </row>
    <row r="84" spans="5:6">
      <c r="E84" s="3"/>
      <c r="F84" s="13"/>
    </row>
    <row r="85" spans="5:6">
      <c r="E85" s="3"/>
      <c r="F85" s="13"/>
    </row>
    <row r="86" spans="5:6">
      <c r="E86" s="3"/>
      <c r="F86" s="13"/>
    </row>
    <row r="87" spans="5:6">
      <c r="E87" s="3"/>
      <c r="F87" s="13"/>
    </row>
    <row r="88" spans="5:6">
      <c r="E88" s="3"/>
      <c r="F88" s="13"/>
    </row>
    <row r="89" spans="5:6">
      <c r="E89" s="3"/>
      <c r="F89" s="13"/>
    </row>
    <row r="90" spans="5:6">
      <c r="E90" s="3"/>
      <c r="F90" s="13"/>
    </row>
    <row r="91" spans="5:6">
      <c r="E91" s="3"/>
      <c r="F91" s="13"/>
    </row>
    <row r="92" spans="5:6">
      <c r="E92" s="3"/>
      <c r="F92" s="12"/>
    </row>
    <row r="93" spans="5:6">
      <c r="E93" s="3"/>
      <c r="F93" s="13"/>
    </row>
    <row r="94" spans="5:6">
      <c r="E94" s="3"/>
      <c r="F94" s="13"/>
    </row>
    <row r="95" spans="5:6">
      <c r="E95" s="3"/>
      <c r="F95" s="13"/>
    </row>
    <row r="96" spans="5:6">
      <c r="E96" s="3"/>
      <c r="F96" s="12"/>
    </row>
    <row r="97" spans="5:6">
      <c r="E97" s="3"/>
      <c r="F97" s="12"/>
    </row>
    <row r="98" spans="5:6">
      <c r="E98" s="3"/>
      <c r="F98" s="12"/>
    </row>
    <row r="99" spans="5:6">
      <c r="E99" s="3"/>
      <c r="F99" s="12"/>
    </row>
    <row r="100" spans="5:6">
      <c r="E100" s="3"/>
      <c r="F100" s="12"/>
    </row>
    <row r="101" spans="5:6">
      <c r="E101" s="3"/>
      <c r="F101" s="12"/>
    </row>
    <row r="102" spans="5:6">
      <c r="E102" s="3"/>
      <c r="F102" s="12"/>
    </row>
    <row r="103" spans="5:6">
      <c r="E103" s="3"/>
      <c r="F103" s="12"/>
    </row>
    <row r="104" spans="5:6">
      <c r="E104" s="3"/>
      <c r="F104" s="12"/>
    </row>
    <row r="105" spans="5:6">
      <c r="E105" s="3"/>
      <c r="F105" s="12"/>
    </row>
    <row r="106" spans="5:6">
      <c r="E106" s="3"/>
      <c r="F106" s="12"/>
    </row>
    <row r="107" spans="5:6">
      <c r="E107" s="3"/>
      <c r="F107" s="12"/>
    </row>
    <row r="108" spans="5:6">
      <c r="E108" s="3"/>
      <c r="F108" s="12"/>
    </row>
    <row r="109" spans="5:6">
      <c r="E109" s="3"/>
      <c r="F109" s="12"/>
    </row>
    <row r="110" spans="5:6">
      <c r="E110" s="3"/>
      <c r="F110" s="12"/>
    </row>
    <row r="111" spans="5:6">
      <c r="E111" s="3"/>
      <c r="F111" s="12"/>
    </row>
    <row r="112" spans="5:6">
      <c r="E112" s="3"/>
      <c r="F112" s="12"/>
    </row>
    <row r="113" spans="5:6">
      <c r="E113" s="3"/>
      <c r="F113" s="13"/>
    </row>
    <row r="114" spans="5:6">
      <c r="E114" s="3"/>
      <c r="F114" s="13"/>
    </row>
    <row r="115" spans="5:6">
      <c r="E115" s="3"/>
      <c r="F115" s="13"/>
    </row>
    <row r="116" spans="5:6">
      <c r="E116" s="3"/>
      <c r="F116" s="13"/>
    </row>
    <row r="117" spans="5:6">
      <c r="E117" s="3"/>
      <c r="F117" s="13"/>
    </row>
    <row r="118" spans="5:6">
      <c r="E118" s="3"/>
      <c r="F118" s="13"/>
    </row>
    <row r="119" spans="5:6">
      <c r="E119" s="3"/>
      <c r="F119" s="13"/>
    </row>
    <row r="120" spans="5:6">
      <c r="E120" s="3"/>
      <c r="F120" s="13"/>
    </row>
    <row r="121" spans="5:6">
      <c r="E121" s="3"/>
      <c r="F121" s="13"/>
    </row>
    <row r="122" spans="5:6">
      <c r="E122" s="3"/>
      <c r="F122" s="13"/>
    </row>
    <row r="123" spans="5:6">
      <c r="E123" s="3"/>
      <c r="F123" s="12"/>
    </row>
    <row r="124" spans="5:6">
      <c r="E124" s="3"/>
      <c r="F124" s="13"/>
    </row>
    <row r="125" spans="5:6">
      <c r="E125" s="3"/>
      <c r="F125" s="13"/>
    </row>
    <row r="126" spans="5:6">
      <c r="E126" s="3"/>
      <c r="F126" s="13"/>
    </row>
    <row r="127" spans="5:6">
      <c r="E127" s="3"/>
      <c r="F127" s="12"/>
    </row>
    <row r="128" spans="5:6">
      <c r="E128" s="3"/>
      <c r="F128" s="12"/>
    </row>
    <row r="129" spans="5:6">
      <c r="E129" s="3"/>
      <c r="F129" s="12"/>
    </row>
    <row r="130" spans="5:6">
      <c r="E130" s="3"/>
      <c r="F130" s="12"/>
    </row>
    <row r="131" spans="5:6">
      <c r="E131" s="3"/>
      <c r="F131" s="12"/>
    </row>
    <row r="132" spans="5:6">
      <c r="E132" s="3"/>
      <c r="F132" s="12"/>
    </row>
    <row r="133" spans="5:6">
      <c r="E133" s="3"/>
      <c r="F133" s="12"/>
    </row>
    <row r="134" spans="5:6">
      <c r="E134" s="3"/>
      <c r="F134" s="12"/>
    </row>
    <row r="135" spans="5:6">
      <c r="E135" s="3"/>
      <c r="F135" s="12"/>
    </row>
    <row r="136" spans="5:6">
      <c r="E136" s="3"/>
      <c r="F136" s="12"/>
    </row>
    <row r="137" spans="5:6">
      <c r="E137" s="3"/>
      <c r="F137" s="12"/>
    </row>
    <row r="138" spans="5:6">
      <c r="E138" s="3"/>
      <c r="F138" s="12"/>
    </row>
    <row r="139" spans="5:6">
      <c r="E139" s="3"/>
      <c r="F139" s="12"/>
    </row>
    <row r="140" spans="5:6">
      <c r="E140" s="3"/>
      <c r="F140" s="12"/>
    </row>
    <row r="141" spans="5:6">
      <c r="E141" s="3"/>
      <c r="F141" s="12"/>
    </row>
    <row r="142" spans="5:6">
      <c r="E142" s="3"/>
      <c r="F142" s="12"/>
    </row>
    <row r="143" spans="5:6">
      <c r="E143" s="3"/>
      <c r="F143" s="12"/>
    </row>
    <row r="144" spans="5:6">
      <c r="E144" s="3"/>
      <c r="F144" s="13"/>
    </row>
    <row r="145" spans="5:6">
      <c r="E145" s="3"/>
      <c r="F145" s="13"/>
    </row>
    <row r="146" spans="5:6">
      <c r="E146" s="3"/>
      <c r="F146" s="13"/>
    </row>
    <row r="147" spans="5:6">
      <c r="E147" s="3"/>
      <c r="F147" s="13"/>
    </row>
    <row r="148" spans="5:6">
      <c r="E148" s="3"/>
      <c r="F148" s="13"/>
    </row>
    <row r="149" spans="5:6">
      <c r="E149" s="3"/>
      <c r="F149" s="13"/>
    </row>
    <row r="150" spans="5:6">
      <c r="E150" s="3"/>
      <c r="F150" s="13"/>
    </row>
    <row r="151" spans="5:6">
      <c r="E151" s="3"/>
      <c r="F151" s="13"/>
    </row>
    <row r="152" spans="5:6">
      <c r="E152" s="3"/>
      <c r="F152" s="13"/>
    </row>
    <row r="153" spans="5:6">
      <c r="E153" s="3"/>
      <c r="F153" s="13"/>
    </row>
    <row r="154" spans="5:6">
      <c r="E154" s="3"/>
      <c r="F154" s="12"/>
    </row>
    <row r="155" spans="5:6">
      <c r="E155" s="3"/>
      <c r="F155" s="13"/>
    </row>
    <row r="156" spans="5:6">
      <c r="E156" s="3"/>
      <c r="F156" s="13"/>
    </row>
    <row r="157" spans="5:6">
      <c r="E157" s="3"/>
      <c r="F157" s="13"/>
    </row>
    <row r="158" spans="5:6">
      <c r="E158" s="3"/>
      <c r="F158" s="12"/>
    </row>
    <row r="159" spans="5:6">
      <c r="E159" s="3"/>
      <c r="F159" s="12"/>
    </row>
    <row r="160" spans="5:6">
      <c r="E160" s="3"/>
      <c r="F160" s="12"/>
    </row>
    <row r="161" spans="5:6">
      <c r="E161" s="3"/>
      <c r="F161" s="12"/>
    </row>
    <row r="162" spans="5:6">
      <c r="E162" s="3"/>
      <c r="F162" s="12"/>
    </row>
    <row r="163" spans="5:6">
      <c r="E163" s="3"/>
      <c r="F163" s="12"/>
    </row>
    <row r="164" spans="5:6">
      <c r="E164" s="3"/>
      <c r="F164" s="12"/>
    </row>
    <row r="165" spans="5:6">
      <c r="E165" s="3"/>
      <c r="F165" s="12"/>
    </row>
    <row r="166" spans="5:6">
      <c r="E166" s="3"/>
      <c r="F166" s="12"/>
    </row>
    <row r="167" spans="5:6">
      <c r="E167" s="3"/>
      <c r="F167" s="12"/>
    </row>
    <row r="168" spans="5:6">
      <c r="E168" s="3"/>
      <c r="F168" s="12"/>
    </row>
    <row r="169" spans="5:6">
      <c r="E169" s="3"/>
      <c r="F169" s="12"/>
    </row>
    <row r="170" spans="5:6">
      <c r="E170" s="3"/>
      <c r="F170" s="12"/>
    </row>
    <row r="171" spans="5:6">
      <c r="E171" s="3"/>
      <c r="F171" s="12"/>
    </row>
    <row r="172" spans="5:6">
      <c r="E172" s="3"/>
      <c r="F172" s="12"/>
    </row>
    <row r="173" spans="5:6">
      <c r="E173" s="3"/>
      <c r="F173" s="12"/>
    </row>
    <row r="174" spans="5:6">
      <c r="E174" s="3"/>
      <c r="F174" s="12"/>
    </row>
    <row r="175" spans="5:6">
      <c r="E175" s="3"/>
      <c r="F175" s="13"/>
    </row>
    <row r="176" spans="5:6">
      <c r="E176" s="3"/>
      <c r="F176" s="13"/>
    </row>
    <row r="177" spans="5:6">
      <c r="E177" s="3"/>
      <c r="F177" s="13"/>
    </row>
    <row r="178" spans="5:6">
      <c r="E178" s="3"/>
      <c r="F178" s="13"/>
    </row>
    <row r="179" spans="5:6">
      <c r="E179" s="3"/>
      <c r="F179" s="13"/>
    </row>
    <row r="180" spans="5:6">
      <c r="E180" s="3"/>
      <c r="F180" s="13"/>
    </row>
    <row r="181" spans="5:6">
      <c r="E181" s="3"/>
      <c r="F181" s="13"/>
    </row>
    <row r="182" spans="5:6">
      <c r="E182" s="3"/>
      <c r="F182" s="13"/>
    </row>
    <row r="183" spans="5:6">
      <c r="E183" s="3"/>
      <c r="F183" s="13"/>
    </row>
    <row r="184" spans="5:6">
      <c r="E184" s="3"/>
      <c r="F184" s="13"/>
    </row>
    <row r="185" spans="5:6">
      <c r="E185" s="3"/>
      <c r="F185" s="12"/>
    </row>
    <row r="186" spans="5:6">
      <c r="E186" s="3"/>
      <c r="F186" s="13"/>
    </row>
    <row r="187" spans="5:6">
      <c r="E187" s="3"/>
      <c r="F187" s="13"/>
    </row>
    <row r="188" spans="5:6">
      <c r="E188" s="3"/>
      <c r="F188" s="13"/>
    </row>
    <row r="189" spans="5:6">
      <c r="E189" s="3"/>
      <c r="F189" s="12"/>
    </row>
    <row r="190" spans="5:6">
      <c r="E190" s="3"/>
      <c r="F190" s="12"/>
    </row>
    <row r="191" spans="5:6">
      <c r="E191" s="3"/>
      <c r="F191" s="12"/>
    </row>
    <row r="192" spans="5:6">
      <c r="E192" s="3"/>
      <c r="F192" s="12"/>
    </row>
    <row r="193" spans="5:6">
      <c r="E193" s="3"/>
      <c r="F193" s="12"/>
    </row>
    <row r="194" spans="5:6">
      <c r="E194" s="3"/>
      <c r="F194" s="12"/>
    </row>
    <row r="195" spans="5:6">
      <c r="E195" s="3"/>
      <c r="F195" s="12"/>
    </row>
    <row r="196" spans="5:6">
      <c r="E196" s="3"/>
      <c r="F196" s="12"/>
    </row>
    <row r="197" spans="5:6">
      <c r="E197" s="3"/>
      <c r="F197" s="12"/>
    </row>
    <row r="198" spans="5:6">
      <c r="E198" s="3"/>
      <c r="F198" s="12"/>
    </row>
    <row r="199" spans="5:6">
      <c r="E199" s="3"/>
      <c r="F199" s="12"/>
    </row>
    <row r="200" spans="5:6">
      <c r="E200" s="3"/>
      <c r="F200" s="12"/>
    </row>
    <row r="201" spans="5:6">
      <c r="E201" s="3"/>
      <c r="F201" s="12"/>
    </row>
    <row r="202" spans="5:6">
      <c r="E202" s="3"/>
      <c r="F202" s="12"/>
    </row>
    <row r="203" spans="5:6">
      <c r="E203" s="3"/>
      <c r="F203" s="12"/>
    </row>
    <row r="204" spans="5:6">
      <c r="E204" s="3"/>
      <c r="F204" s="12"/>
    </row>
    <row r="205" spans="5:6">
      <c r="E205" s="3"/>
      <c r="F205" s="12"/>
    </row>
    <row r="206" spans="5:6">
      <c r="E206" s="3"/>
      <c r="F206" s="13"/>
    </row>
    <row r="207" spans="5:6">
      <c r="E207" s="3"/>
      <c r="F207" s="13"/>
    </row>
    <row r="208" spans="5:6">
      <c r="E208" s="3"/>
      <c r="F208" s="13"/>
    </row>
    <row r="209" spans="5:6">
      <c r="E209" s="3"/>
      <c r="F209" s="13"/>
    </row>
    <row r="210" spans="5:6">
      <c r="E210" s="3"/>
      <c r="F210" s="13"/>
    </row>
    <row r="211" spans="5:6">
      <c r="E211" s="3"/>
      <c r="F211" s="13"/>
    </row>
    <row r="212" spans="5:6">
      <c r="E212" s="3"/>
      <c r="F212" s="13"/>
    </row>
    <row r="213" spans="5:6">
      <c r="E213" s="3"/>
      <c r="F213" s="13"/>
    </row>
    <row r="214" spans="5:6">
      <c r="E214" s="3"/>
      <c r="F214" s="13"/>
    </row>
    <row r="215" spans="5:6">
      <c r="E215" s="3"/>
      <c r="F215" s="13"/>
    </row>
    <row r="216" spans="5:6">
      <c r="E216" s="3"/>
      <c r="F216" s="12"/>
    </row>
    <row r="217" spans="5:6">
      <c r="E217" s="3"/>
      <c r="F217" s="13"/>
    </row>
    <row r="218" spans="5:6">
      <c r="E218" s="3"/>
      <c r="F218" s="13"/>
    </row>
    <row r="219" spans="5:6">
      <c r="E219" s="3"/>
      <c r="F219" s="13"/>
    </row>
    <row r="220" spans="5:6">
      <c r="E220" s="3"/>
      <c r="F220" s="12"/>
    </row>
    <row r="221" spans="5:6">
      <c r="E221" s="3"/>
      <c r="F221" s="12"/>
    </row>
    <row r="222" spans="5:6">
      <c r="E222" s="3"/>
      <c r="F222" s="12"/>
    </row>
    <row r="223" spans="5:6">
      <c r="E223" s="3"/>
      <c r="F223" s="12"/>
    </row>
    <row r="224" spans="5:6">
      <c r="E224" s="3"/>
      <c r="F224" s="12"/>
    </row>
    <row r="225" spans="5:6">
      <c r="E225" s="3"/>
      <c r="F225" s="12"/>
    </row>
    <row r="226" spans="5:6">
      <c r="E226" s="3"/>
      <c r="F226" s="12"/>
    </row>
    <row r="227" spans="5:6">
      <c r="E227" s="3"/>
      <c r="F227" s="12"/>
    </row>
    <row r="228" spans="5:6">
      <c r="E228" s="3"/>
      <c r="F228" s="12"/>
    </row>
    <row r="229" spans="5:6">
      <c r="E229" s="3"/>
      <c r="F229" s="12"/>
    </row>
    <row r="230" spans="5:6">
      <c r="E230" s="3"/>
      <c r="F230" s="12"/>
    </row>
    <row r="231" spans="5:6">
      <c r="E231" s="3"/>
      <c r="F231" s="12"/>
    </row>
    <row r="232" spans="5:6">
      <c r="E232" s="3"/>
      <c r="F232" s="12"/>
    </row>
    <row r="233" spans="5:6">
      <c r="E233" s="3"/>
      <c r="F233" s="12"/>
    </row>
    <row r="234" spans="5:6">
      <c r="E234" s="3"/>
      <c r="F234" s="12"/>
    </row>
    <row r="235" spans="5:6">
      <c r="E235" s="3"/>
      <c r="F235" s="12"/>
    </row>
    <row r="236" spans="5:6">
      <c r="E236" s="3"/>
      <c r="F236" s="12"/>
    </row>
    <row r="237" spans="5:6">
      <c r="E237" s="3"/>
      <c r="F237" s="13"/>
    </row>
    <row r="238" spans="5:6">
      <c r="E238" s="3"/>
      <c r="F238" s="13"/>
    </row>
    <row r="239" spans="5:6">
      <c r="E239" s="3"/>
      <c r="F239" s="13"/>
    </row>
    <row r="240" spans="5:6">
      <c r="E240" s="3"/>
      <c r="F240" s="13"/>
    </row>
    <row r="241" spans="5:6">
      <c r="E241" s="3"/>
      <c r="F241" s="13"/>
    </row>
    <row r="242" spans="5:6">
      <c r="E242" s="3"/>
      <c r="F242" s="13"/>
    </row>
    <row r="243" spans="5:6">
      <c r="E243" s="3"/>
      <c r="F243" s="13"/>
    </row>
    <row r="244" spans="5:6">
      <c r="E244" s="3"/>
      <c r="F244" s="13"/>
    </row>
    <row r="245" spans="5:6">
      <c r="E245" s="3"/>
      <c r="F245" s="13"/>
    </row>
    <row r="246" spans="5:6">
      <c r="E246" s="3"/>
      <c r="F246" s="13"/>
    </row>
    <row r="247" spans="5:6">
      <c r="E247" s="3"/>
      <c r="F247" s="12"/>
    </row>
    <row r="248" spans="5:6">
      <c r="E248" s="3"/>
      <c r="F248" s="13"/>
    </row>
    <row r="249" spans="5:6">
      <c r="E249" s="3"/>
      <c r="F249" s="13"/>
    </row>
    <row r="250" spans="5:6">
      <c r="E250" s="3"/>
      <c r="F250" s="13"/>
    </row>
    <row r="251" spans="5:6">
      <c r="E251" s="3"/>
      <c r="F251" s="12"/>
    </row>
    <row r="252" spans="5:6">
      <c r="E252" s="3"/>
      <c r="F252" s="12"/>
    </row>
    <row r="253" spans="5:6">
      <c r="E253" s="3"/>
      <c r="F253" s="12"/>
    </row>
    <row r="254" spans="5:6">
      <c r="E254" s="3"/>
      <c r="F254" s="12"/>
    </row>
    <row r="255" spans="5:6">
      <c r="E255" s="3"/>
      <c r="F255" s="12"/>
    </row>
    <row r="256" spans="5:6">
      <c r="E256" s="3"/>
      <c r="F256" s="12"/>
    </row>
    <row r="257" spans="5:6">
      <c r="E257" s="3"/>
      <c r="F257" s="12"/>
    </row>
    <row r="258" spans="5:6">
      <c r="E258" s="3"/>
      <c r="F258" s="12"/>
    </row>
    <row r="259" spans="5:6">
      <c r="E259" s="3"/>
      <c r="F259" s="12"/>
    </row>
    <row r="260" spans="5:6">
      <c r="E260" s="3"/>
      <c r="F260" s="12"/>
    </row>
    <row r="261" spans="5:6">
      <c r="E261" s="3"/>
      <c r="F261" s="12"/>
    </row>
    <row r="262" spans="5:6">
      <c r="E262" s="3"/>
      <c r="F262" s="12"/>
    </row>
    <row r="263" spans="5:6">
      <c r="E263" s="3"/>
      <c r="F263" s="12"/>
    </row>
    <row r="264" spans="5:6">
      <c r="E264" s="3"/>
      <c r="F264" s="12"/>
    </row>
    <row r="265" spans="5:6">
      <c r="E265" s="3"/>
      <c r="F265" s="12"/>
    </row>
    <row r="266" spans="5:6">
      <c r="E266" s="3"/>
      <c r="F266" s="12"/>
    </row>
    <row r="267" spans="5:6">
      <c r="E267" s="3"/>
      <c r="F267" s="12"/>
    </row>
    <row r="268" spans="5:6">
      <c r="E268" s="3"/>
      <c r="F268" s="13"/>
    </row>
    <row r="269" spans="5:6">
      <c r="E269" s="3"/>
      <c r="F269" s="13"/>
    </row>
    <row r="270" spans="5:6">
      <c r="E270" s="3"/>
      <c r="F270" s="13"/>
    </row>
    <row r="271" spans="5:6">
      <c r="E271" s="3"/>
      <c r="F271" s="13"/>
    </row>
    <row r="272" spans="5:6">
      <c r="E272" s="3"/>
      <c r="F272" s="13"/>
    </row>
    <row r="273" spans="5:6">
      <c r="E273" s="3"/>
      <c r="F273" s="13"/>
    </row>
    <row r="274" spans="5:6">
      <c r="E274" s="3"/>
      <c r="F274" s="13"/>
    </row>
    <row r="275" spans="5:6">
      <c r="E275" s="3"/>
      <c r="F275" s="13"/>
    </row>
    <row r="276" spans="5:6">
      <c r="E276" s="3"/>
      <c r="F276" s="13"/>
    </row>
    <row r="277" spans="5:6">
      <c r="E277" s="3"/>
      <c r="F277" s="13"/>
    </row>
    <row r="278" spans="5:6">
      <c r="E278" s="3"/>
      <c r="F278" s="12"/>
    </row>
    <row r="279" spans="5:6">
      <c r="E279" s="3"/>
      <c r="F279" s="13"/>
    </row>
    <row r="280" spans="5:6">
      <c r="E280" s="3"/>
      <c r="F280" s="13"/>
    </row>
    <row r="281" spans="5:6">
      <c r="E281" s="3"/>
      <c r="F281" s="13"/>
    </row>
    <row r="282" spans="5:6">
      <c r="E282" s="3"/>
      <c r="F282" s="12"/>
    </row>
    <row r="283" spans="5:6">
      <c r="E283" s="3"/>
      <c r="F283" s="12"/>
    </row>
    <row r="284" spans="5:6">
      <c r="E284" s="3"/>
      <c r="F284" s="12"/>
    </row>
    <row r="285" spans="5:6">
      <c r="E285" s="3"/>
      <c r="F285" s="12"/>
    </row>
    <row r="286" spans="5:6">
      <c r="E286" s="3"/>
      <c r="F286" s="12"/>
    </row>
    <row r="287" spans="5:6">
      <c r="E287" s="3"/>
      <c r="F287" s="12"/>
    </row>
    <row r="288" spans="5:6">
      <c r="E288" s="3"/>
      <c r="F288" s="12"/>
    </row>
    <row r="289" spans="5:6">
      <c r="E289" s="3"/>
      <c r="F289" s="12"/>
    </row>
    <row r="290" spans="5:6">
      <c r="E290" s="3"/>
      <c r="F290" s="12"/>
    </row>
    <row r="291" spans="5:6">
      <c r="E291" s="3"/>
      <c r="F291" s="12"/>
    </row>
    <row r="292" spans="5:6">
      <c r="E292" s="3"/>
      <c r="F292" s="12"/>
    </row>
    <row r="293" spans="5:6">
      <c r="E293" s="3"/>
      <c r="F293" s="12"/>
    </row>
    <row r="294" spans="5:6">
      <c r="E294" s="3"/>
      <c r="F294" s="12"/>
    </row>
    <row r="295" spans="5:6">
      <c r="E295" s="3"/>
      <c r="F295" s="12"/>
    </row>
    <row r="296" spans="5:6">
      <c r="E296" s="3"/>
      <c r="F296" s="12"/>
    </row>
    <row r="297" spans="5:6">
      <c r="E297" s="3"/>
      <c r="F297" s="12"/>
    </row>
    <row r="298" spans="5:6">
      <c r="E298" s="3"/>
      <c r="F298" s="12"/>
    </row>
    <row r="299" spans="5:6">
      <c r="E299" s="3"/>
      <c r="F299" s="13"/>
    </row>
    <row r="300" spans="5:6">
      <c r="E300" s="3"/>
      <c r="F300" s="13"/>
    </row>
    <row r="301" spans="5:6">
      <c r="E301" s="3"/>
      <c r="F301" s="13"/>
    </row>
    <row r="302" spans="5:6">
      <c r="E302" s="3"/>
      <c r="F302" s="13"/>
    </row>
    <row r="303" spans="5:6">
      <c r="E303" s="3"/>
      <c r="F303" s="13"/>
    </row>
    <row r="304" spans="5:6">
      <c r="E304" s="3"/>
      <c r="F304" s="13"/>
    </row>
    <row r="305" spans="5:6">
      <c r="E305" s="3"/>
      <c r="F305" s="13"/>
    </row>
    <row r="306" spans="5:6">
      <c r="E306" s="3"/>
      <c r="F306" s="13"/>
    </row>
    <row r="307" spans="5:6">
      <c r="E307" s="3"/>
      <c r="F307" s="13"/>
    </row>
    <row r="308" spans="5:6">
      <c r="E308" s="3"/>
      <c r="F308" s="13"/>
    </row>
    <row r="309" spans="5:6">
      <c r="E309" s="3"/>
      <c r="F309" s="12"/>
    </row>
    <row r="310" spans="5:6">
      <c r="E310" s="3"/>
      <c r="F310" s="13"/>
    </row>
    <row r="311" spans="5:6">
      <c r="E311" s="3"/>
      <c r="F311" s="13"/>
    </row>
    <row r="312" spans="5:6">
      <c r="E312" s="3"/>
      <c r="F312" s="13"/>
    </row>
    <row r="313" spans="5:6">
      <c r="E313" s="3"/>
      <c r="F313" s="12"/>
    </row>
    <row r="314" spans="5:6">
      <c r="E314" s="3"/>
      <c r="F314" s="12"/>
    </row>
    <row r="315" spans="5:6">
      <c r="E315" s="3"/>
      <c r="F315" s="12"/>
    </row>
    <row r="316" spans="5:6">
      <c r="E316" s="3"/>
      <c r="F316" s="12"/>
    </row>
    <row r="317" spans="5:6">
      <c r="E317" s="3"/>
      <c r="F317" s="12"/>
    </row>
    <row r="318" spans="5:6">
      <c r="E318" s="3"/>
      <c r="F318" s="12"/>
    </row>
    <row r="319" spans="5:6">
      <c r="E319" s="3"/>
      <c r="F319" s="12"/>
    </row>
    <row r="320" spans="5:6">
      <c r="E320" s="3"/>
      <c r="F320" s="12"/>
    </row>
    <row r="321" spans="5:6">
      <c r="E321" s="3"/>
      <c r="F321" s="12"/>
    </row>
    <row r="322" spans="5:6">
      <c r="E322" s="3"/>
      <c r="F322" s="12"/>
    </row>
    <row r="323" spans="5:6">
      <c r="E323" s="3"/>
      <c r="F323" s="12"/>
    </row>
    <row r="324" spans="5:6">
      <c r="E324" s="3"/>
      <c r="F324" s="12"/>
    </row>
    <row r="325" spans="5:6">
      <c r="E325" s="3"/>
      <c r="F325" s="12"/>
    </row>
    <row r="326" spans="5:6">
      <c r="E326" s="3"/>
      <c r="F326" s="12"/>
    </row>
    <row r="327" spans="5:6">
      <c r="E327" s="3"/>
      <c r="F327" s="12"/>
    </row>
    <row r="328" spans="5:6">
      <c r="E328" s="3"/>
      <c r="F328" s="12"/>
    </row>
    <row r="329" spans="5:6">
      <c r="E329" s="3"/>
      <c r="F329" s="12"/>
    </row>
    <row r="330" spans="5:6">
      <c r="E330" s="3"/>
      <c r="F330" s="13"/>
    </row>
    <row r="331" spans="5:6">
      <c r="E331" s="3"/>
      <c r="F331" s="13"/>
    </row>
    <row r="332" spans="5:6">
      <c r="E332" s="3"/>
      <c r="F332" s="13"/>
    </row>
    <row r="333" spans="5:6">
      <c r="E333" s="3"/>
      <c r="F333" s="13"/>
    </row>
    <row r="334" spans="5:6">
      <c r="E334" s="3"/>
      <c r="F334" s="13"/>
    </row>
    <row r="335" spans="5:6">
      <c r="E335" s="3"/>
      <c r="F335" s="13"/>
    </row>
    <row r="336" spans="5:6">
      <c r="E336" s="3"/>
      <c r="F336" s="13"/>
    </row>
    <row r="337" spans="5:6">
      <c r="E337" s="3"/>
      <c r="F337" s="13"/>
    </row>
    <row r="338" spans="5:6">
      <c r="E338" s="3"/>
      <c r="F338" s="13"/>
    </row>
    <row r="339" spans="5:6">
      <c r="E339" s="3"/>
      <c r="F339" s="13"/>
    </row>
    <row r="340" spans="5:6">
      <c r="E340" s="3"/>
      <c r="F340" s="12"/>
    </row>
    <row r="341" spans="5:6">
      <c r="E341" s="3"/>
      <c r="F341" s="13"/>
    </row>
    <row r="342" spans="5:6">
      <c r="E342" s="3"/>
      <c r="F342" s="13"/>
    </row>
    <row r="343" spans="5:6">
      <c r="E343" s="3"/>
      <c r="F343" s="13"/>
    </row>
    <row r="344" spans="5:6">
      <c r="E344" s="3"/>
      <c r="F344" s="12"/>
    </row>
    <row r="345" spans="5:6">
      <c r="E345" s="3"/>
      <c r="F345" s="12"/>
    </row>
    <row r="346" spans="5:6">
      <c r="E346" s="3"/>
      <c r="F346" s="12"/>
    </row>
    <row r="347" spans="5:6">
      <c r="E347" s="3"/>
      <c r="F347" s="12"/>
    </row>
    <row r="348" spans="5:6">
      <c r="E348" s="3"/>
      <c r="F348" s="12"/>
    </row>
    <row r="349" spans="5:6">
      <c r="E349" s="3"/>
      <c r="F349" s="12"/>
    </row>
    <row r="350" spans="5:6">
      <c r="E350" s="3"/>
      <c r="F350" s="12"/>
    </row>
    <row r="351" spans="5:6">
      <c r="E351" s="3"/>
      <c r="F351" s="12"/>
    </row>
    <row r="352" spans="5:6">
      <c r="E352" s="3"/>
      <c r="F352" s="12"/>
    </row>
    <row r="353" spans="5:6">
      <c r="E353" s="3"/>
      <c r="F353" s="12"/>
    </row>
    <row r="354" spans="5:6">
      <c r="E354" s="3"/>
      <c r="F354" s="12"/>
    </row>
    <row r="355" spans="5:6">
      <c r="E355" s="3"/>
      <c r="F355" s="12"/>
    </row>
    <row r="356" spans="5:6">
      <c r="E356" s="3"/>
      <c r="F356" s="12"/>
    </row>
    <row r="357" spans="5:6">
      <c r="E357" s="3"/>
      <c r="F357" s="12"/>
    </row>
    <row r="358" spans="5:6">
      <c r="E358" s="3"/>
      <c r="F358" s="12"/>
    </row>
    <row r="359" spans="5:6">
      <c r="E359" s="3"/>
      <c r="F359" s="12"/>
    </row>
    <row r="360" spans="5:6">
      <c r="E360" s="3"/>
      <c r="F360" s="12"/>
    </row>
    <row r="361" spans="5:6">
      <c r="E361" s="3"/>
      <c r="F361" s="13"/>
    </row>
    <row r="362" spans="5:6">
      <c r="E362" s="3"/>
      <c r="F362" s="13"/>
    </row>
    <row r="363" spans="5:6">
      <c r="E363" s="3"/>
      <c r="F363" s="13"/>
    </row>
    <row r="364" spans="5:6">
      <c r="E364" s="3"/>
      <c r="F364" s="13"/>
    </row>
    <row r="365" spans="5:6">
      <c r="E365" s="3"/>
      <c r="F365" s="13"/>
    </row>
    <row r="366" spans="5:6">
      <c r="E366" s="3"/>
      <c r="F366" s="13"/>
    </row>
    <row r="367" spans="5:6">
      <c r="E367" s="3"/>
      <c r="F367" s="13"/>
    </row>
    <row r="368" spans="5:6">
      <c r="E368" s="3"/>
      <c r="F368" s="13"/>
    </row>
    <row r="369" spans="5:6">
      <c r="E369" s="3"/>
      <c r="F369" s="13"/>
    </row>
    <row r="370" spans="5:6">
      <c r="E370" s="3"/>
      <c r="F370" s="13"/>
    </row>
    <row r="371" spans="5:6">
      <c r="E371" s="3"/>
      <c r="F371" s="12"/>
    </row>
    <row r="372" spans="5:6">
      <c r="E372" s="3"/>
      <c r="F372" s="13"/>
    </row>
    <row r="373" spans="5:6">
      <c r="E373" s="3"/>
      <c r="F373" s="13"/>
    </row>
    <row r="374" spans="5:6">
      <c r="E374" s="3"/>
      <c r="F374" s="13"/>
    </row>
    <row r="375" spans="5:6">
      <c r="E375" s="3"/>
      <c r="F375" s="12"/>
    </row>
    <row r="376" spans="5:6">
      <c r="E376" s="3"/>
      <c r="F376" s="12"/>
    </row>
    <row r="377" spans="5:6">
      <c r="E377" s="3"/>
      <c r="F377" s="12"/>
    </row>
    <row r="378" spans="5:6">
      <c r="E378" s="3"/>
      <c r="F378" s="12"/>
    </row>
    <row r="379" spans="5:6">
      <c r="E379" s="3"/>
      <c r="F379" s="12"/>
    </row>
    <row r="380" spans="5:6">
      <c r="E380" s="3"/>
      <c r="F380" s="12"/>
    </row>
    <row r="381" spans="5:6">
      <c r="E381" s="3"/>
      <c r="F381" s="12"/>
    </row>
    <row r="382" spans="5:6">
      <c r="E382" s="3"/>
      <c r="F382" s="12"/>
    </row>
    <row r="383" spans="5:6">
      <c r="E383" s="3"/>
      <c r="F383" s="12"/>
    </row>
    <row r="384" spans="5:6">
      <c r="E384" s="3"/>
      <c r="F384" s="12"/>
    </row>
    <row r="385" spans="5:6">
      <c r="E385" s="3"/>
      <c r="F385" s="12"/>
    </row>
    <row r="386" spans="5:6">
      <c r="E386" s="3"/>
      <c r="F386" s="12"/>
    </row>
    <row r="387" spans="5:6">
      <c r="E387" s="3"/>
      <c r="F387" s="12"/>
    </row>
    <row r="388" spans="5:6">
      <c r="E388" s="3"/>
      <c r="F388" s="12"/>
    </row>
    <row r="389" spans="5:6">
      <c r="E389" s="3"/>
      <c r="F389" s="12"/>
    </row>
    <row r="390" spans="5:6">
      <c r="E390" s="3"/>
      <c r="F390" s="12"/>
    </row>
    <row r="391" spans="5:6">
      <c r="E391" s="3"/>
      <c r="F391" s="12"/>
    </row>
    <row r="392" spans="5:6">
      <c r="E392" s="3"/>
      <c r="F392" s="13"/>
    </row>
    <row r="393" spans="5:6">
      <c r="E393" s="3"/>
      <c r="F393" s="13"/>
    </row>
    <row r="394" spans="5:6">
      <c r="E394" s="3"/>
      <c r="F394" s="13"/>
    </row>
    <row r="395" spans="5:6">
      <c r="E395" s="3"/>
      <c r="F395" s="13"/>
    </row>
    <row r="396" spans="5:6">
      <c r="E396" s="3"/>
      <c r="F396" s="13"/>
    </row>
    <row r="397" spans="5:6">
      <c r="E397" s="3"/>
      <c r="F397" s="13"/>
    </row>
    <row r="398" spans="5:6">
      <c r="E398" s="3"/>
      <c r="F398" s="13"/>
    </row>
    <row r="399" spans="5:6">
      <c r="E399" s="3"/>
      <c r="F399" s="13"/>
    </row>
    <row r="400" spans="5:6">
      <c r="E400" s="3"/>
      <c r="F400" s="13"/>
    </row>
    <row r="401" spans="5:6">
      <c r="E401" s="3"/>
      <c r="F401" s="13"/>
    </row>
    <row r="402" spans="5:6">
      <c r="E402" s="3"/>
      <c r="F402" s="12"/>
    </row>
    <row r="403" spans="5:6">
      <c r="E403" s="3"/>
      <c r="F403" s="13"/>
    </row>
    <row r="404" spans="5:6">
      <c r="E404" s="3"/>
      <c r="F404" s="13"/>
    </row>
    <row r="405" spans="5:6">
      <c r="E405" s="3"/>
      <c r="F405" s="13"/>
    </row>
    <row r="406" spans="5:6">
      <c r="E406" s="3"/>
      <c r="F406" s="12"/>
    </row>
    <row r="407" spans="5:6">
      <c r="E407" s="3"/>
      <c r="F407" s="12"/>
    </row>
    <row r="408" spans="5:6">
      <c r="E408" s="3"/>
      <c r="F408" s="12"/>
    </row>
    <row r="409" spans="5:6">
      <c r="E409" s="3"/>
      <c r="F409" s="12"/>
    </row>
    <row r="410" spans="5:6">
      <c r="E410" s="3"/>
      <c r="F410" s="12"/>
    </row>
    <row r="411" spans="5:6">
      <c r="E411" s="3"/>
      <c r="F411" s="12"/>
    </row>
    <row r="412" spans="5:6">
      <c r="E412" s="3"/>
      <c r="F412" s="12"/>
    </row>
    <row r="413" spans="5:6">
      <c r="E413" s="3"/>
      <c r="F413" s="12"/>
    </row>
    <row r="414" spans="5:6">
      <c r="E414" s="3"/>
      <c r="F414" s="12"/>
    </row>
    <row r="415" spans="5:6">
      <c r="E415" s="3"/>
      <c r="F415" s="12"/>
    </row>
    <row r="416" spans="5:6">
      <c r="E416" s="3"/>
      <c r="F416" s="12"/>
    </row>
    <row r="417" spans="5:6">
      <c r="E417" s="3"/>
      <c r="F417" s="12"/>
    </row>
    <row r="418" spans="5:6">
      <c r="E418" s="3"/>
      <c r="F418" s="12"/>
    </row>
    <row r="419" spans="5:6">
      <c r="E419" s="3"/>
      <c r="F419" s="12"/>
    </row>
    <row r="420" spans="5:6">
      <c r="E420" s="3"/>
      <c r="F420" s="12"/>
    </row>
    <row r="421" spans="5:6">
      <c r="E421" s="3"/>
      <c r="F421" s="12"/>
    </row>
    <row r="422" spans="5:6">
      <c r="E422" s="3"/>
      <c r="F422" s="36"/>
    </row>
    <row r="423" spans="5:6">
      <c r="E423" s="3"/>
      <c r="F423" s="36"/>
    </row>
    <row r="424" spans="5:6">
      <c r="E424" s="3"/>
      <c r="F424" s="36"/>
    </row>
    <row r="425" spans="5:6">
      <c r="E425" s="3"/>
      <c r="F425" s="36"/>
    </row>
    <row r="426" spans="5:6">
      <c r="E426" s="3"/>
      <c r="F426" s="36"/>
    </row>
    <row r="427" spans="5:6">
      <c r="E427" s="3"/>
      <c r="F427" s="36"/>
    </row>
    <row r="428" spans="5:6">
      <c r="E428" s="3"/>
      <c r="F428" s="36"/>
    </row>
    <row r="429" spans="5:6">
      <c r="E429" s="3"/>
      <c r="F429" s="36"/>
    </row>
    <row r="430" spans="5:6">
      <c r="E430" s="3"/>
      <c r="F430" s="36"/>
    </row>
    <row r="431" spans="5:6">
      <c r="E431" s="3"/>
      <c r="F431" s="36"/>
    </row>
    <row r="432" spans="5:6">
      <c r="E432" s="3"/>
      <c r="F432" s="36"/>
    </row>
    <row r="433" spans="5:6">
      <c r="E433" s="3"/>
      <c r="F433" s="36"/>
    </row>
    <row r="434" spans="5:6">
      <c r="E434" s="3"/>
      <c r="F434" s="36"/>
    </row>
    <row r="435" spans="5:6">
      <c r="E435" s="3"/>
      <c r="F435" s="36"/>
    </row>
    <row r="436" spans="5:6">
      <c r="E436" s="3"/>
      <c r="F436" s="36"/>
    </row>
    <row r="437" spans="5:6">
      <c r="E437" s="3"/>
      <c r="F437" s="36"/>
    </row>
    <row r="438" spans="5:6">
      <c r="E438" s="3"/>
      <c r="F438" s="36"/>
    </row>
    <row r="439" spans="5:6">
      <c r="E439" s="3"/>
      <c r="F439" s="36"/>
    </row>
    <row r="440" spans="5:6">
      <c r="E440" s="3"/>
      <c r="F440" s="36"/>
    </row>
    <row r="441" spans="5:6">
      <c r="E441" s="3"/>
      <c r="F441" s="36"/>
    </row>
    <row r="442" spans="5:6">
      <c r="E442" s="3"/>
      <c r="F442" s="36"/>
    </row>
    <row r="443" spans="5:6">
      <c r="E443" s="3"/>
      <c r="F443" s="36"/>
    </row>
    <row r="444" spans="5:6">
      <c r="E444" s="3"/>
      <c r="F444" s="36"/>
    </row>
    <row r="445" spans="5:6">
      <c r="E445" s="3"/>
      <c r="F445" s="36"/>
    </row>
    <row r="446" spans="5:6">
      <c r="E446" s="3"/>
      <c r="F446" s="36"/>
    </row>
    <row r="447" spans="5:6">
      <c r="E447" s="3"/>
      <c r="F447" s="36"/>
    </row>
    <row r="448" spans="5:6">
      <c r="E448" s="3"/>
      <c r="F448" s="36"/>
    </row>
    <row r="449" spans="5:6">
      <c r="E449" s="3"/>
      <c r="F449" s="36"/>
    </row>
    <row r="450" spans="5:6">
      <c r="E450" s="3"/>
      <c r="F450" s="36"/>
    </row>
    <row r="451" spans="5:6">
      <c r="E451" s="3"/>
      <c r="F451" s="36"/>
    </row>
    <row r="452" spans="5:6">
      <c r="E452" s="3"/>
      <c r="F452" s="36"/>
    </row>
    <row r="453" spans="5:6">
      <c r="E453" s="3"/>
      <c r="F453" s="36"/>
    </row>
    <row r="454" spans="5:6">
      <c r="E454" s="3"/>
      <c r="F454" s="36"/>
    </row>
    <row r="455" spans="5:6">
      <c r="E455" s="3"/>
      <c r="F455" s="36"/>
    </row>
    <row r="456" spans="5:6">
      <c r="E456" s="3"/>
      <c r="F456" s="36"/>
    </row>
    <row r="457" spans="5:6">
      <c r="E457" s="3"/>
      <c r="F457" s="36"/>
    </row>
    <row r="458" spans="5:6">
      <c r="E458" s="3"/>
      <c r="F458" s="36"/>
    </row>
    <row r="459" spans="5:6">
      <c r="E459" s="3"/>
      <c r="F459" s="36"/>
    </row>
    <row r="460" spans="5:6">
      <c r="E460" s="3"/>
      <c r="F460" s="36"/>
    </row>
    <row r="461" spans="5:6">
      <c r="E461" s="3"/>
      <c r="F461" s="36"/>
    </row>
    <row r="462" spans="5:6">
      <c r="E462" s="3"/>
      <c r="F462" s="36"/>
    </row>
    <row r="463" spans="5:6">
      <c r="E463" s="3"/>
      <c r="F463" s="36"/>
    </row>
    <row r="464" spans="5:6">
      <c r="E464" s="3"/>
      <c r="F464" s="36"/>
    </row>
    <row r="465" spans="5:6">
      <c r="E465" s="3"/>
      <c r="F465" s="36"/>
    </row>
    <row r="466" spans="5:6">
      <c r="E466" s="3"/>
      <c r="F466" s="36"/>
    </row>
    <row r="467" spans="5:6">
      <c r="E467" s="3"/>
      <c r="F467" s="36"/>
    </row>
    <row r="468" spans="5:6">
      <c r="E468" s="3"/>
      <c r="F468" s="36"/>
    </row>
    <row r="469" spans="5:6">
      <c r="E469" s="3"/>
      <c r="F469" s="36"/>
    </row>
    <row r="470" spans="5:6">
      <c r="E470" s="3"/>
      <c r="F470" s="36"/>
    </row>
    <row r="471" spans="5:6">
      <c r="E471" s="3"/>
      <c r="F471" s="36"/>
    </row>
    <row r="472" spans="5:6">
      <c r="E472" s="3"/>
      <c r="F472" s="36"/>
    </row>
    <row r="473" spans="5:6">
      <c r="E473" s="3"/>
      <c r="F473" s="36"/>
    </row>
    <row r="474" spans="5:6">
      <c r="E474" s="3"/>
      <c r="F474" s="36"/>
    </row>
    <row r="475" spans="5:6">
      <c r="E475" s="3"/>
      <c r="F475" s="36"/>
    </row>
    <row r="476" spans="5:6">
      <c r="E476" s="3"/>
      <c r="F476" s="36"/>
    </row>
    <row r="477" spans="5:6">
      <c r="E477" s="3"/>
      <c r="F477" s="36"/>
    </row>
    <row r="478" spans="5:6">
      <c r="E478" s="3"/>
      <c r="F478" s="36"/>
    </row>
    <row r="479" spans="5:6">
      <c r="E479" s="3"/>
      <c r="F479" s="36"/>
    </row>
    <row r="480" spans="5:6">
      <c r="E480" s="3"/>
      <c r="F480" s="36"/>
    </row>
    <row r="481" spans="5:6">
      <c r="E481" s="3"/>
      <c r="F481" s="36"/>
    </row>
    <row r="482" spans="5:6">
      <c r="E482" s="3"/>
      <c r="F482" s="36"/>
    </row>
    <row r="483" spans="5:6">
      <c r="E483" s="3"/>
      <c r="F483" s="36"/>
    </row>
    <row r="484" spans="5:6">
      <c r="E484" s="3"/>
      <c r="F484" s="36"/>
    </row>
    <row r="485" spans="5:6">
      <c r="E485" s="3"/>
      <c r="F485" s="36"/>
    </row>
    <row r="486" spans="5:6">
      <c r="E486" s="3"/>
      <c r="F486" s="36"/>
    </row>
    <row r="487" spans="5:6">
      <c r="E487" s="3"/>
      <c r="F487" s="36"/>
    </row>
    <row r="488" spans="5:6">
      <c r="E488" s="3"/>
      <c r="F488" s="36"/>
    </row>
    <row r="489" spans="5:6">
      <c r="E489" s="3"/>
      <c r="F489" s="36"/>
    </row>
    <row r="490" spans="5:6">
      <c r="E490" s="3"/>
      <c r="F490" s="36"/>
    </row>
    <row r="491" spans="5:6">
      <c r="E491" s="3"/>
      <c r="F491" s="36"/>
    </row>
    <row r="492" spans="5:6">
      <c r="E492" s="3"/>
      <c r="F492" s="36"/>
    </row>
    <row r="493" spans="5:6">
      <c r="E493" s="3"/>
      <c r="F493" s="36"/>
    </row>
    <row r="494" spans="5:6">
      <c r="E494" s="3"/>
      <c r="F494" s="36"/>
    </row>
    <row r="495" spans="5:6">
      <c r="E495" s="3"/>
      <c r="F495" s="36"/>
    </row>
    <row r="496" spans="5:6">
      <c r="E496" s="3"/>
      <c r="F496" s="36"/>
    </row>
    <row r="497" spans="5:6">
      <c r="E497" s="3"/>
      <c r="F497" s="36"/>
    </row>
    <row r="498" spans="5:6">
      <c r="E498" s="3"/>
      <c r="F498" s="36"/>
    </row>
    <row r="499" spans="5:6">
      <c r="E499" s="3"/>
      <c r="F499" s="36"/>
    </row>
    <row r="500" spans="5:6">
      <c r="E500" s="3"/>
      <c r="F500" s="36"/>
    </row>
    <row r="501" spans="5:6">
      <c r="E501" s="3"/>
      <c r="F501" s="36"/>
    </row>
    <row r="502" spans="5:6">
      <c r="E502" s="3"/>
      <c r="F502" s="36"/>
    </row>
    <row r="503" spans="5:6">
      <c r="E503" s="3"/>
      <c r="F503" s="36"/>
    </row>
    <row r="504" spans="5:6">
      <c r="E504" s="3"/>
      <c r="F504" s="36"/>
    </row>
    <row r="505" spans="5:6">
      <c r="E505" s="3"/>
      <c r="F505" s="36"/>
    </row>
    <row r="506" spans="5:6">
      <c r="E506" s="3"/>
      <c r="F506" s="36"/>
    </row>
    <row r="507" spans="5:6">
      <c r="E507" s="3"/>
      <c r="F507" s="36"/>
    </row>
    <row r="508" spans="5:6">
      <c r="E508" s="3"/>
      <c r="F508" s="36"/>
    </row>
    <row r="509" spans="5:6">
      <c r="E509" s="3"/>
      <c r="F509" s="36"/>
    </row>
    <row r="510" spans="5:6">
      <c r="E510" s="3"/>
      <c r="F510" s="36"/>
    </row>
    <row r="511" spans="5:6">
      <c r="E511" s="3"/>
      <c r="F511" s="36"/>
    </row>
    <row r="512" spans="5:6">
      <c r="E512" s="3"/>
      <c r="F512" s="36"/>
    </row>
    <row r="513" spans="5:6">
      <c r="E513" s="3"/>
      <c r="F513" s="36"/>
    </row>
    <row r="514" spans="5:6">
      <c r="E514" s="3"/>
      <c r="F514" s="36"/>
    </row>
    <row r="515" spans="5:6">
      <c r="E515" s="3"/>
      <c r="F515" s="36"/>
    </row>
    <row r="516" spans="5:6">
      <c r="E516" s="3"/>
      <c r="F516" s="36"/>
    </row>
    <row r="517" spans="5:6">
      <c r="E517" s="3"/>
      <c r="F517" s="36"/>
    </row>
    <row r="518" spans="5:6">
      <c r="E518" s="3"/>
      <c r="F518" s="36"/>
    </row>
    <row r="519" spans="5:6">
      <c r="E519" s="3"/>
      <c r="F519" s="36"/>
    </row>
    <row r="520" spans="5:6">
      <c r="E520" s="3"/>
      <c r="F520" s="36"/>
    </row>
    <row r="521" spans="5:6">
      <c r="E521" s="3"/>
      <c r="F521" s="36"/>
    </row>
    <row r="522" spans="5:6">
      <c r="E522" s="3"/>
      <c r="F522" s="36"/>
    </row>
    <row r="523" spans="5:6">
      <c r="E523" s="3"/>
      <c r="F523" s="36"/>
    </row>
    <row r="524" spans="5:6">
      <c r="E524" s="3"/>
      <c r="F524" s="36"/>
    </row>
    <row r="525" spans="5:6">
      <c r="E525" s="3"/>
      <c r="F525" s="36"/>
    </row>
    <row r="526" spans="5:6">
      <c r="E526" s="3"/>
      <c r="F526" s="36"/>
    </row>
    <row r="527" spans="5:6">
      <c r="E527" s="3"/>
      <c r="F527" s="36"/>
    </row>
    <row r="528" spans="5:6">
      <c r="E528" s="3"/>
      <c r="F528" s="36"/>
    </row>
    <row r="529" spans="5:6">
      <c r="E529" s="3"/>
      <c r="F529" s="36"/>
    </row>
    <row r="530" spans="5:6">
      <c r="E530" s="3"/>
      <c r="F530" s="36"/>
    </row>
    <row r="531" spans="5:6">
      <c r="E531" s="3"/>
      <c r="F531" s="36"/>
    </row>
    <row r="532" spans="5:6">
      <c r="E532" s="3"/>
      <c r="F532" s="36"/>
    </row>
    <row r="533" spans="5:6">
      <c r="E533" s="3"/>
      <c r="F533" s="36"/>
    </row>
    <row r="534" spans="5:6">
      <c r="E534" s="3"/>
      <c r="F534" s="36"/>
    </row>
    <row r="535" spans="5:6">
      <c r="E535" s="3"/>
      <c r="F535" s="36"/>
    </row>
    <row r="536" spans="5:6">
      <c r="E536" s="3"/>
      <c r="F536" s="36"/>
    </row>
    <row r="537" spans="5:6">
      <c r="E537" s="3"/>
      <c r="F537" s="36"/>
    </row>
    <row r="538" spans="5:6">
      <c r="E538" s="3"/>
      <c r="F538" s="36"/>
    </row>
    <row r="539" spans="5:6">
      <c r="E539" s="3"/>
      <c r="F539" s="36"/>
    </row>
    <row r="540" spans="5:6">
      <c r="E540" s="3"/>
      <c r="F540" s="36"/>
    </row>
    <row r="541" spans="5:6">
      <c r="E541" s="3"/>
      <c r="F541" s="36"/>
    </row>
    <row r="542" spans="5:6">
      <c r="E542" s="3"/>
      <c r="F542" s="36"/>
    </row>
    <row r="543" spans="5:6">
      <c r="E543" s="3"/>
      <c r="F543" s="36"/>
    </row>
    <row r="544" spans="5:6">
      <c r="E544" s="3"/>
      <c r="F544" s="36"/>
    </row>
    <row r="545" spans="5:6">
      <c r="E545" s="3"/>
      <c r="F545" s="36"/>
    </row>
    <row r="546" spans="5:6">
      <c r="E546" s="3"/>
      <c r="F546" s="36"/>
    </row>
    <row r="547" spans="5:6">
      <c r="E547" s="3"/>
      <c r="F547" s="36"/>
    </row>
    <row r="548" spans="5:6">
      <c r="E548" s="3"/>
      <c r="F548" s="36"/>
    </row>
    <row r="549" spans="5:6">
      <c r="E549" s="3"/>
      <c r="F549" s="36"/>
    </row>
    <row r="550" spans="5:6">
      <c r="E550" s="3"/>
      <c r="F550" s="36"/>
    </row>
    <row r="551" spans="5:6">
      <c r="E551" s="3"/>
      <c r="F551" s="36"/>
    </row>
    <row r="552" spans="5:6">
      <c r="E552" s="3"/>
      <c r="F552" s="36"/>
    </row>
    <row r="553" spans="5:6">
      <c r="E553" s="3"/>
      <c r="F553" s="36"/>
    </row>
    <row r="554" spans="5:6">
      <c r="E554" s="3"/>
      <c r="F554" s="36"/>
    </row>
    <row r="555" spans="5:6">
      <c r="E555" s="3"/>
      <c r="F555" s="36"/>
    </row>
    <row r="556" spans="5:6">
      <c r="E556" s="3"/>
      <c r="F556" s="36"/>
    </row>
    <row r="557" spans="5:6">
      <c r="E557" s="3"/>
      <c r="F557" s="36"/>
    </row>
    <row r="558" spans="5:6">
      <c r="E558" s="3"/>
      <c r="F558" s="36"/>
    </row>
    <row r="559" spans="5:6">
      <c r="E559" s="3"/>
      <c r="F559" s="36"/>
    </row>
    <row r="560" spans="5:6">
      <c r="E560" s="3"/>
      <c r="F560" s="36"/>
    </row>
    <row r="561" spans="5:6">
      <c r="E561" s="3"/>
      <c r="F561" s="36"/>
    </row>
    <row r="562" spans="5:6">
      <c r="E562" s="3"/>
      <c r="F562" s="36"/>
    </row>
    <row r="563" spans="5:6">
      <c r="E563" s="3"/>
      <c r="F563" s="36"/>
    </row>
    <row r="564" spans="5:6">
      <c r="E564" s="3"/>
      <c r="F564" s="36"/>
    </row>
    <row r="565" spans="5:6">
      <c r="E565" s="3"/>
      <c r="F565" s="36"/>
    </row>
    <row r="566" spans="5:6">
      <c r="E566" s="3"/>
      <c r="F566" s="36"/>
    </row>
    <row r="567" spans="5:6">
      <c r="E567" s="3"/>
      <c r="F567" s="36"/>
    </row>
    <row r="568" spans="5:6">
      <c r="E568" s="3"/>
      <c r="F568" s="36"/>
    </row>
    <row r="569" spans="5:6">
      <c r="E569" s="3"/>
      <c r="F569" s="36"/>
    </row>
    <row r="570" spans="5:6">
      <c r="E570" s="3"/>
      <c r="F570" s="36"/>
    </row>
    <row r="571" spans="5:6">
      <c r="E571" s="3"/>
      <c r="F571" s="36"/>
    </row>
    <row r="572" spans="5:6">
      <c r="E572" s="3"/>
      <c r="F572" s="36"/>
    </row>
    <row r="573" spans="5:6">
      <c r="E573" s="3"/>
      <c r="F573" s="36"/>
    </row>
    <row r="574" spans="5:6">
      <c r="E574" s="3"/>
      <c r="F574" s="36"/>
    </row>
    <row r="575" spans="5:6">
      <c r="E575" s="3"/>
      <c r="F575" s="36"/>
    </row>
    <row r="576" spans="5:6">
      <c r="E576" s="3"/>
      <c r="F576" s="36"/>
    </row>
    <row r="577" spans="5:6">
      <c r="E577" s="3"/>
      <c r="F577" s="36"/>
    </row>
    <row r="578" spans="5:6">
      <c r="E578" s="3"/>
      <c r="F578" s="36"/>
    </row>
    <row r="579" spans="5:6">
      <c r="E579" s="3"/>
      <c r="F579" s="36"/>
    </row>
    <row r="580" spans="5:6">
      <c r="E580" s="3"/>
      <c r="F580" s="36"/>
    </row>
    <row r="581" spans="5:6">
      <c r="E581" s="3"/>
      <c r="F581" s="36"/>
    </row>
    <row r="582" spans="5:6">
      <c r="E582" s="3"/>
      <c r="F582" s="36"/>
    </row>
    <row r="583" spans="5:6">
      <c r="E583" s="3"/>
      <c r="F583" s="36"/>
    </row>
    <row r="584" spans="5:6">
      <c r="E584" s="3"/>
      <c r="F584" s="36"/>
    </row>
    <row r="585" spans="5:6">
      <c r="E585" s="3"/>
      <c r="F585" s="36"/>
    </row>
    <row r="586" spans="5:6">
      <c r="E586" s="3"/>
      <c r="F586" s="36"/>
    </row>
    <row r="587" spans="5:6">
      <c r="E587" s="3"/>
      <c r="F587" s="36"/>
    </row>
    <row r="588" spans="5:6">
      <c r="E588" s="3"/>
      <c r="F588" s="36"/>
    </row>
    <row r="589" spans="5:6">
      <c r="E589" s="3"/>
      <c r="F589" s="36"/>
    </row>
    <row r="590" spans="5:6">
      <c r="E590" s="3"/>
      <c r="F590" s="36"/>
    </row>
    <row r="591" spans="5:6">
      <c r="E591" s="3"/>
      <c r="F591" s="36"/>
    </row>
    <row r="592" spans="5:6">
      <c r="E592" s="3"/>
      <c r="F592" s="36"/>
    </row>
    <row r="593" spans="5:6">
      <c r="E593" s="3"/>
      <c r="F593" s="36"/>
    </row>
    <row r="594" spans="5:6">
      <c r="E594" s="3"/>
      <c r="F594" s="36"/>
    </row>
    <row r="595" spans="5:6">
      <c r="E595" s="3"/>
      <c r="F595" s="36"/>
    </row>
    <row r="596" spans="5:6">
      <c r="E596" s="3"/>
      <c r="F596" s="36"/>
    </row>
    <row r="597" spans="5:6">
      <c r="E597" s="3"/>
      <c r="F597" s="36"/>
    </row>
    <row r="598" spans="5:6">
      <c r="E598" s="3"/>
      <c r="F598" s="36"/>
    </row>
    <row r="599" spans="5:6">
      <c r="E599" s="3"/>
      <c r="F599" s="36"/>
    </row>
    <row r="600" spans="5:6">
      <c r="E600" s="3"/>
      <c r="F600" s="36"/>
    </row>
    <row r="601" spans="5:6">
      <c r="E601" s="3"/>
      <c r="F601" s="36"/>
    </row>
    <row r="602" spans="5:6">
      <c r="E602" s="3"/>
      <c r="F602" s="36"/>
    </row>
    <row r="603" spans="5:6">
      <c r="E603" s="3"/>
      <c r="F603" s="36"/>
    </row>
    <row r="604" spans="5:6">
      <c r="E604" s="3"/>
      <c r="F604" s="36"/>
    </row>
    <row r="605" spans="5:6">
      <c r="E605" s="3"/>
      <c r="F605" s="36"/>
    </row>
    <row r="606" spans="5:6">
      <c r="E606" s="3"/>
      <c r="F606" s="36"/>
    </row>
    <row r="607" spans="5:6">
      <c r="E607" s="3"/>
      <c r="F607" s="36"/>
    </row>
    <row r="608" spans="5:6">
      <c r="E608" s="3"/>
      <c r="F608" s="36"/>
    </row>
    <row r="609" spans="5:6">
      <c r="E609" s="3"/>
      <c r="F609" s="36"/>
    </row>
    <row r="610" spans="5:6">
      <c r="E610" s="3"/>
      <c r="F610" s="36"/>
    </row>
    <row r="611" spans="5:6">
      <c r="E611" s="3"/>
      <c r="F611" s="36"/>
    </row>
    <row r="612" spans="5:6">
      <c r="E612" s="3"/>
      <c r="F612" s="36"/>
    </row>
    <row r="613" spans="5:6">
      <c r="E613" s="3"/>
      <c r="F613" s="36"/>
    </row>
    <row r="614" spans="5:6">
      <c r="E614" s="3"/>
      <c r="F614" s="36"/>
    </row>
    <row r="615" spans="5:6">
      <c r="E615" s="3"/>
      <c r="F615" s="36"/>
    </row>
    <row r="616" spans="5:6">
      <c r="E616" s="3"/>
      <c r="F616" s="36"/>
    </row>
    <row r="617" spans="5:6">
      <c r="E617" s="3"/>
      <c r="F617" s="36"/>
    </row>
    <row r="618" spans="5:6">
      <c r="E618" s="3"/>
      <c r="F618" s="36"/>
    </row>
    <row r="619" spans="5:6">
      <c r="E619" s="3"/>
      <c r="F619" s="36"/>
    </row>
    <row r="620" spans="5:6">
      <c r="E620" s="3"/>
      <c r="F620" s="36"/>
    </row>
    <row r="621" spans="5:6">
      <c r="E621" s="3"/>
      <c r="F621" s="36"/>
    </row>
    <row r="622" spans="5:6">
      <c r="E622" s="3"/>
      <c r="F622" s="36"/>
    </row>
    <row r="623" spans="5:6">
      <c r="E623" s="3"/>
      <c r="F623" s="36"/>
    </row>
    <row r="624" spans="5:6">
      <c r="E624" s="3"/>
      <c r="F624" s="36"/>
    </row>
    <row r="625" spans="5:6">
      <c r="E625" s="3"/>
      <c r="F625" s="36"/>
    </row>
    <row r="626" spans="5:6">
      <c r="E626" s="3"/>
      <c r="F626" s="36"/>
    </row>
    <row r="627" spans="5:6">
      <c r="E627" s="3"/>
      <c r="F627" s="36"/>
    </row>
    <row r="628" spans="5:6">
      <c r="E628" s="3"/>
      <c r="F628" s="36"/>
    </row>
    <row r="629" spans="5:6">
      <c r="E629" s="3"/>
      <c r="F629" s="36"/>
    </row>
    <row r="630" spans="5:6">
      <c r="E630" s="3"/>
      <c r="F630" s="36"/>
    </row>
    <row r="631" spans="5:6">
      <c r="E631" s="3"/>
      <c r="F631" s="36"/>
    </row>
    <row r="632" spans="5:6">
      <c r="E632" s="3"/>
      <c r="F632" s="36"/>
    </row>
    <row r="633" spans="5:6">
      <c r="E633" s="3"/>
      <c r="F633" s="36"/>
    </row>
    <row r="634" spans="5:6">
      <c r="E634" s="3"/>
      <c r="F634" s="36"/>
    </row>
    <row r="635" spans="5:6">
      <c r="E635" s="3"/>
      <c r="F635" s="36"/>
    </row>
    <row r="636" spans="5:6">
      <c r="E636" s="3"/>
      <c r="F636" s="36"/>
    </row>
    <row r="637" spans="5:6">
      <c r="E637" s="3"/>
      <c r="F637" s="36"/>
    </row>
    <row r="638" spans="5:6">
      <c r="E638" s="3"/>
      <c r="F638" s="36"/>
    </row>
    <row r="639" spans="5:6">
      <c r="E639" s="3"/>
      <c r="F639" s="36"/>
    </row>
    <row r="640" spans="5:6">
      <c r="E640" s="3"/>
      <c r="F640" s="36"/>
    </row>
    <row r="641" spans="5:6">
      <c r="E641" s="3"/>
      <c r="F641" s="36"/>
    </row>
    <row r="642" spans="5:6">
      <c r="E642" s="3"/>
      <c r="F642" s="36"/>
    </row>
    <row r="643" spans="5:6">
      <c r="E643" s="3"/>
      <c r="F643" s="36"/>
    </row>
    <row r="644" spans="5:6">
      <c r="E644" s="3"/>
      <c r="F644" s="36"/>
    </row>
    <row r="645" spans="5:6">
      <c r="E645" s="3"/>
      <c r="F645" s="36"/>
    </row>
    <row r="646" spans="5:6">
      <c r="E646" s="3"/>
      <c r="F646" s="36"/>
    </row>
    <row r="647" spans="5:6">
      <c r="E647" s="3"/>
      <c r="F647" s="36"/>
    </row>
    <row r="648" spans="5:6">
      <c r="E648" s="3"/>
      <c r="F648" s="36"/>
    </row>
    <row r="649" spans="5:6">
      <c r="E649" s="3"/>
      <c r="F649" s="36"/>
    </row>
    <row r="650" spans="5:6">
      <c r="E650" s="3"/>
      <c r="F650" s="36"/>
    </row>
    <row r="651" spans="5:6">
      <c r="E651" s="3"/>
      <c r="F651" s="36"/>
    </row>
    <row r="652" spans="5:6">
      <c r="E652" s="3"/>
      <c r="F652" s="36"/>
    </row>
    <row r="653" spans="5:6">
      <c r="E653" s="3"/>
      <c r="F653" s="36"/>
    </row>
    <row r="654" spans="5:6">
      <c r="E654" s="3"/>
      <c r="F654" s="36"/>
    </row>
    <row r="655" spans="5:6">
      <c r="E655" s="3"/>
      <c r="F655" s="36"/>
    </row>
    <row r="656" spans="5:6">
      <c r="E656" s="3"/>
      <c r="F656" s="36"/>
    </row>
    <row r="657" spans="5:6">
      <c r="E657" s="3"/>
      <c r="F657" s="36"/>
    </row>
    <row r="658" spans="5:6">
      <c r="E658" s="3"/>
      <c r="F658" s="36"/>
    </row>
    <row r="659" spans="5:6">
      <c r="E659" s="3"/>
      <c r="F659" s="36"/>
    </row>
    <row r="660" spans="5:6">
      <c r="E660" s="3"/>
      <c r="F660" s="36"/>
    </row>
    <row r="661" spans="5:6">
      <c r="E661" s="3"/>
      <c r="F661" s="36"/>
    </row>
    <row r="662" spans="5:6">
      <c r="E662" s="3"/>
      <c r="F662" s="36"/>
    </row>
    <row r="663" spans="5:6">
      <c r="E663" s="3"/>
      <c r="F663" s="36"/>
    </row>
    <row r="664" spans="5:6">
      <c r="E664" s="3"/>
      <c r="F664" s="36"/>
    </row>
    <row r="665" spans="5:6">
      <c r="E665" s="3"/>
      <c r="F665" s="36"/>
    </row>
    <row r="666" spans="5:6">
      <c r="E666" s="3"/>
      <c r="F666" s="36"/>
    </row>
    <row r="667" spans="5:6">
      <c r="E667" s="3"/>
      <c r="F667" s="36"/>
    </row>
    <row r="668" spans="5:6">
      <c r="E668" s="3"/>
      <c r="F668" s="36"/>
    </row>
    <row r="669" spans="5:6">
      <c r="E669" s="3"/>
      <c r="F669" s="36"/>
    </row>
    <row r="670" spans="5:6">
      <c r="E670" s="3"/>
      <c r="F670" s="36"/>
    </row>
    <row r="671" spans="5:6">
      <c r="E671" s="3"/>
      <c r="F671" s="36"/>
    </row>
    <row r="672" spans="5:6">
      <c r="E672" s="3"/>
      <c r="F672" s="36"/>
    </row>
    <row r="673" spans="5:6">
      <c r="E673" s="3"/>
      <c r="F673" s="36"/>
    </row>
    <row r="674" spans="5:6">
      <c r="E674" s="3"/>
      <c r="F674" s="36"/>
    </row>
    <row r="675" spans="5:6">
      <c r="E675" s="3"/>
      <c r="F675" s="36"/>
    </row>
    <row r="676" spans="5:6">
      <c r="E676" s="3"/>
      <c r="F676" s="36"/>
    </row>
    <row r="677" spans="5:6">
      <c r="E677" s="3"/>
      <c r="F677" s="36"/>
    </row>
    <row r="678" spans="5:6">
      <c r="E678" s="3"/>
      <c r="F678" s="36"/>
    </row>
    <row r="679" spans="5:6">
      <c r="E679" s="3"/>
      <c r="F679" s="36"/>
    </row>
    <row r="680" spans="5:6">
      <c r="E680" s="3"/>
      <c r="F680" s="36"/>
    </row>
    <row r="681" spans="5:6">
      <c r="E681" s="3"/>
      <c r="F681" s="36"/>
    </row>
    <row r="682" spans="5:6">
      <c r="E682" s="3"/>
      <c r="F682" s="36"/>
    </row>
    <row r="683" spans="5:6">
      <c r="E683" s="3"/>
      <c r="F683" s="36"/>
    </row>
    <row r="684" spans="5:6">
      <c r="E684" s="3"/>
      <c r="F684" s="36"/>
    </row>
    <row r="685" spans="5:6">
      <c r="E685" s="3"/>
      <c r="F685" s="36"/>
    </row>
    <row r="686" spans="5:6">
      <c r="E686" s="3"/>
      <c r="F686" s="36"/>
    </row>
    <row r="687" spans="5:6">
      <c r="E687" s="3"/>
      <c r="F687" s="36"/>
    </row>
    <row r="688" spans="5:6">
      <c r="E688" s="3"/>
      <c r="F688" s="36"/>
    </row>
    <row r="689" spans="5:6">
      <c r="E689" s="3"/>
      <c r="F689" s="36"/>
    </row>
    <row r="690" spans="5:6">
      <c r="E690" s="3"/>
      <c r="F690" s="36"/>
    </row>
    <row r="691" spans="5:6">
      <c r="E691" s="3"/>
      <c r="F691" s="36"/>
    </row>
    <row r="692" spans="5:6">
      <c r="E692" s="3"/>
      <c r="F692" s="36"/>
    </row>
    <row r="693" spans="5:6">
      <c r="E693" s="3"/>
      <c r="F693" s="36"/>
    </row>
    <row r="694" spans="5:6">
      <c r="E694" s="3"/>
      <c r="F694" s="36"/>
    </row>
    <row r="695" spans="5:6">
      <c r="E695" s="3"/>
      <c r="F695" s="36"/>
    </row>
    <row r="696" spans="5:6">
      <c r="E696" s="3"/>
      <c r="F696" s="36"/>
    </row>
    <row r="697" spans="5:6">
      <c r="E697" s="3"/>
      <c r="F697" s="36"/>
    </row>
    <row r="698" spans="5:6">
      <c r="E698" s="3"/>
      <c r="F698" s="36"/>
    </row>
    <row r="699" spans="5:6">
      <c r="E699" s="3"/>
      <c r="F699" s="36"/>
    </row>
    <row r="700" spans="5:6">
      <c r="E700" s="3"/>
      <c r="F700" s="36"/>
    </row>
    <row r="701" spans="5:6">
      <c r="E701" s="3"/>
      <c r="F701" s="36"/>
    </row>
    <row r="702" spans="5:6">
      <c r="E702" s="3"/>
      <c r="F702" s="36"/>
    </row>
    <row r="703" spans="5:6">
      <c r="E703" s="3"/>
      <c r="F703" s="36"/>
    </row>
    <row r="704" spans="5:6">
      <c r="E704" s="3"/>
      <c r="F704" s="36"/>
    </row>
    <row r="705" spans="5:6">
      <c r="E705" s="3"/>
      <c r="F705" s="36"/>
    </row>
    <row r="706" spans="5:6">
      <c r="E706" s="3"/>
      <c r="F706" s="36"/>
    </row>
    <row r="707" spans="5:6">
      <c r="E707" s="3"/>
      <c r="F707" s="36"/>
    </row>
    <row r="708" spans="5:6">
      <c r="E708" s="3"/>
      <c r="F708" s="36"/>
    </row>
    <row r="709" spans="5:6">
      <c r="E709" s="3"/>
      <c r="F709" s="36"/>
    </row>
    <row r="710" spans="5:6">
      <c r="E710" s="3"/>
      <c r="F710" s="36"/>
    </row>
    <row r="711" spans="5:6">
      <c r="E711" s="3"/>
      <c r="F711" s="36"/>
    </row>
    <row r="712" spans="5:6">
      <c r="E712" s="3"/>
      <c r="F712" s="36"/>
    </row>
    <row r="713" spans="5:6">
      <c r="E713" s="3"/>
      <c r="F713" s="36"/>
    </row>
    <row r="714" spans="5:6">
      <c r="E714" s="3"/>
      <c r="F714" s="36"/>
    </row>
    <row r="715" spans="5:6">
      <c r="E715" s="3"/>
      <c r="F715" s="36"/>
    </row>
    <row r="716" spans="5:6">
      <c r="E716" s="3"/>
      <c r="F716" s="36"/>
    </row>
    <row r="717" spans="5:6">
      <c r="E717" s="3"/>
      <c r="F717" s="36"/>
    </row>
    <row r="718" spans="5:6">
      <c r="E718" s="3"/>
      <c r="F718" s="36"/>
    </row>
    <row r="719" spans="5:6">
      <c r="E719" s="3"/>
      <c r="F719" s="36"/>
    </row>
    <row r="720" spans="5:6">
      <c r="E720" s="3"/>
      <c r="F720" s="36"/>
    </row>
    <row r="721" spans="5:6">
      <c r="E721" s="3"/>
      <c r="F721" s="36"/>
    </row>
    <row r="722" spans="5:6">
      <c r="E722" s="3"/>
      <c r="F722" s="36"/>
    </row>
    <row r="723" spans="5:6">
      <c r="E723" s="3"/>
      <c r="F723" s="36"/>
    </row>
    <row r="724" spans="5:6">
      <c r="E724" s="3"/>
      <c r="F724" s="36"/>
    </row>
    <row r="725" spans="5:6">
      <c r="E725" s="3"/>
      <c r="F725" s="36"/>
    </row>
    <row r="726" spans="5:6">
      <c r="E726" s="3"/>
      <c r="F726" s="36"/>
    </row>
    <row r="727" spans="5:6">
      <c r="E727" s="3"/>
      <c r="F727" s="36"/>
    </row>
    <row r="728" spans="5:6">
      <c r="E728" s="3"/>
      <c r="F728" s="36"/>
    </row>
    <row r="729" spans="5:6">
      <c r="E729" s="3"/>
      <c r="F729" s="36"/>
    </row>
    <row r="730" spans="5:6">
      <c r="E730" s="3"/>
      <c r="F730" s="36"/>
    </row>
    <row r="731" spans="5:6">
      <c r="E731" s="3"/>
      <c r="F731" s="36"/>
    </row>
    <row r="732" spans="5:6">
      <c r="E732" s="3"/>
      <c r="F732" s="36"/>
    </row>
    <row r="733" spans="5:6">
      <c r="E733" s="3"/>
      <c r="F733" s="36"/>
    </row>
    <row r="734" spans="5:6">
      <c r="E734" s="3"/>
      <c r="F734" s="36"/>
    </row>
    <row r="735" spans="5:6">
      <c r="E735" s="3"/>
      <c r="F735" s="36"/>
    </row>
    <row r="736" spans="5:6">
      <c r="E736" s="3"/>
      <c r="F736" s="36"/>
    </row>
    <row r="737" spans="5:6">
      <c r="E737" s="3"/>
      <c r="F737" s="36"/>
    </row>
    <row r="738" spans="5:6">
      <c r="E738" s="3"/>
      <c r="F738" s="36"/>
    </row>
    <row r="739" spans="5:6">
      <c r="E739" s="3"/>
      <c r="F739" s="36"/>
    </row>
    <row r="740" spans="5:6">
      <c r="E740" s="3"/>
      <c r="F740" s="36"/>
    </row>
    <row r="741" spans="5:6">
      <c r="E741" s="3"/>
      <c r="F741" s="36"/>
    </row>
    <row r="742" spans="5:6">
      <c r="E742" s="3"/>
      <c r="F742" s="36"/>
    </row>
    <row r="743" spans="5:6">
      <c r="E743" s="3"/>
      <c r="F743" s="36"/>
    </row>
    <row r="744" spans="5:6">
      <c r="E744" s="3"/>
      <c r="F744" s="36"/>
    </row>
    <row r="745" spans="5:6">
      <c r="E745" s="3"/>
      <c r="F745" s="36"/>
    </row>
    <row r="746" spans="5:6">
      <c r="E746" s="3"/>
      <c r="F746" s="36"/>
    </row>
    <row r="747" spans="5:6">
      <c r="E747" s="3"/>
      <c r="F747" s="36"/>
    </row>
    <row r="748" spans="5:6">
      <c r="E748" s="3"/>
      <c r="F748" s="36"/>
    </row>
    <row r="749" spans="5:6">
      <c r="E749" s="3"/>
      <c r="F749" s="36"/>
    </row>
    <row r="750" spans="5:6">
      <c r="E750" s="3"/>
      <c r="F750" s="36"/>
    </row>
    <row r="751" spans="5:6">
      <c r="E751" s="3"/>
      <c r="F751" s="36"/>
    </row>
    <row r="752" spans="5:6">
      <c r="E752" s="3"/>
      <c r="F752" s="36"/>
    </row>
    <row r="753" spans="5:6">
      <c r="E753" s="3"/>
      <c r="F753" s="36"/>
    </row>
    <row r="754" spans="5:6">
      <c r="E754" s="3"/>
      <c r="F754" s="36"/>
    </row>
    <row r="755" spans="5:6">
      <c r="E755" s="3"/>
      <c r="F755" s="36"/>
    </row>
    <row r="756" spans="5:6">
      <c r="E756" s="3"/>
      <c r="F756" s="36"/>
    </row>
    <row r="757" spans="5:6">
      <c r="E757" s="3"/>
      <c r="F757" s="36"/>
    </row>
    <row r="758" spans="5:6">
      <c r="E758" s="3"/>
      <c r="F758" s="36"/>
    </row>
    <row r="759" spans="5:6">
      <c r="E759" s="3"/>
      <c r="F759" s="36"/>
    </row>
    <row r="760" spans="5:6">
      <c r="E760" s="3"/>
      <c r="F760" s="36"/>
    </row>
    <row r="761" spans="5:6">
      <c r="E761" s="3"/>
      <c r="F761" s="36"/>
    </row>
    <row r="762" spans="5:6">
      <c r="E762" s="3"/>
      <c r="F762" s="36"/>
    </row>
    <row r="763" spans="5:6">
      <c r="E763" s="3"/>
      <c r="F763" s="36"/>
    </row>
    <row r="764" spans="5:6">
      <c r="E764" s="3"/>
      <c r="F764" s="36"/>
    </row>
    <row r="765" spans="5:6">
      <c r="E765" s="3"/>
      <c r="F765" s="36"/>
    </row>
    <row r="766" spans="5:6">
      <c r="E766" s="3"/>
      <c r="F766" s="36"/>
    </row>
    <row r="767" spans="5:6">
      <c r="E767" s="3"/>
      <c r="F767" s="36"/>
    </row>
    <row r="768" spans="5:6">
      <c r="E768" s="3"/>
      <c r="F768" s="36"/>
    </row>
    <row r="769" spans="5:6">
      <c r="E769" s="3"/>
      <c r="F769" s="36"/>
    </row>
    <row r="770" spans="5:6">
      <c r="E770" s="3"/>
      <c r="F770" s="36"/>
    </row>
    <row r="771" spans="5:6">
      <c r="E771" s="3"/>
      <c r="F771" s="36"/>
    </row>
    <row r="772" spans="5:6">
      <c r="E772" s="3"/>
      <c r="F772" s="36"/>
    </row>
    <row r="773" spans="5:6">
      <c r="E773" s="3"/>
      <c r="F773" s="36"/>
    </row>
    <row r="774" spans="5:6">
      <c r="E774" s="3"/>
      <c r="F774" s="36"/>
    </row>
    <row r="775" spans="5:6">
      <c r="E775" s="3"/>
      <c r="F775" s="36"/>
    </row>
    <row r="776" spans="5:6">
      <c r="E776" s="3"/>
      <c r="F776" s="36"/>
    </row>
    <row r="777" spans="5:6">
      <c r="E777" s="3"/>
      <c r="F777" s="36"/>
    </row>
    <row r="778" spans="5:6">
      <c r="E778" s="3"/>
      <c r="F778" s="36"/>
    </row>
    <row r="779" spans="5:6">
      <c r="E779" s="3"/>
      <c r="F779" s="36"/>
    </row>
    <row r="780" spans="5:6">
      <c r="E780" s="3"/>
      <c r="F780" s="36"/>
    </row>
    <row r="781" spans="5:6">
      <c r="E781" s="3"/>
      <c r="F781" s="36"/>
    </row>
    <row r="782" spans="5:6">
      <c r="E782" s="3"/>
      <c r="F782" s="36"/>
    </row>
    <row r="783" spans="5:6">
      <c r="E783" s="3"/>
      <c r="F783" s="36"/>
    </row>
    <row r="784" spans="5:6">
      <c r="E784" s="3"/>
      <c r="F784" s="36"/>
    </row>
    <row r="785" spans="5:6">
      <c r="E785" s="3"/>
      <c r="F785" s="36"/>
    </row>
    <row r="786" spans="5:6">
      <c r="E786" s="3"/>
      <c r="F786" s="36"/>
    </row>
    <row r="787" spans="5:6">
      <c r="E787" s="3"/>
      <c r="F787" s="36"/>
    </row>
    <row r="788" spans="5:6">
      <c r="E788" s="3"/>
      <c r="F788" s="36"/>
    </row>
    <row r="789" spans="5:6">
      <c r="E789" s="3"/>
      <c r="F789" s="36"/>
    </row>
    <row r="790" spans="5:6">
      <c r="E790" s="3"/>
      <c r="F790" s="36"/>
    </row>
    <row r="791" spans="5:6">
      <c r="E791" s="3"/>
      <c r="F791" s="36"/>
    </row>
    <row r="792" spans="5:6">
      <c r="E792" s="3"/>
      <c r="F792" s="36"/>
    </row>
    <row r="793" spans="5:6">
      <c r="E793" s="3"/>
      <c r="F793" s="36"/>
    </row>
    <row r="794" spans="5:6">
      <c r="E794" s="3"/>
      <c r="F794" s="36"/>
    </row>
    <row r="795" spans="5:6">
      <c r="E795" s="3"/>
      <c r="F795" s="36"/>
    </row>
    <row r="796" spans="5:6">
      <c r="E796" s="3"/>
      <c r="F796" s="36"/>
    </row>
    <row r="797" spans="5:6">
      <c r="E797" s="3"/>
      <c r="F797" s="36"/>
    </row>
    <row r="798" spans="5:6">
      <c r="E798" s="3"/>
      <c r="F798" s="36"/>
    </row>
    <row r="799" spans="5:6">
      <c r="E799" s="3"/>
      <c r="F799" s="36"/>
    </row>
    <row r="800" spans="5:6">
      <c r="E800" s="3"/>
      <c r="F800" s="36"/>
    </row>
    <row r="801" spans="5:6">
      <c r="E801" s="3"/>
      <c r="F801" s="36"/>
    </row>
    <row r="802" spans="5:6">
      <c r="E802" s="3"/>
      <c r="F802" s="36"/>
    </row>
    <row r="803" spans="5:6">
      <c r="E803" s="3"/>
      <c r="F803" s="36"/>
    </row>
    <row r="804" spans="5:6">
      <c r="E804" s="3"/>
      <c r="F804" s="36"/>
    </row>
    <row r="805" spans="5:6">
      <c r="E805" s="3"/>
      <c r="F805" s="36"/>
    </row>
    <row r="806" spans="5:6">
      <c r="E806" s="3"/>
      <c r="F806" s="36"/>
    </row>
    <row r="807" spans="5:6">
      <c r="E807" s="3"/>
      <c r="F807" s="36"/>
    </row>
    <row r="808" spans="5:6">
      <c r="E808" s="3"/>
      <c r="F808" s="36"/>
    </row>
    <row r="809" spans="5:6">
      <c r="E809" s="3"/>
      <c r="F809" s="36"/>
    </row>
    <row r="810" spans="5:6">
      <c r="E810" s="3"/>
      <c r="F810" s="36"/>
    </row>
    <row r="811" spans="5:6">
      <c r="E811" s="3"/>
      <c r="F811" s="36"/>
    </row>
    <row r="812" spans="5:6">
      <c r="E812" s="3"/>
      <c r="F812" s="36"/>
    </row>
    <row r="813" spans="5:6">
      <c r="E813" s="3"/>
      <c r="F813" s="36"/>
    </row>
    <row r="814" spans="5:6">
      <c r="E814" s="3"/>
      <c r="F814" s="36"/>
    </row>
    <row r="815" spans="5:6">
      <c r="E815" s="3"/>
      <c r="F815" s="36"/>
    </row>
    <row r="816" spans="5:6">
      <c r="E816" s="3"/>
      <c r="F816" s="36"/>
    </row>
    <row r="817" spans="5:6">
      <c r="E817" s="3"/>
      <c r="F817" s="36"/>
    </row>
    <row r="818" spans="5:6">
      <c r="E818" s="3"/>
      <c r="F818" s="36"/>
    </row>
    <row r="819" spans="5:6">
      <c r="E819" s="3"/>
      <c r="F819" s="36"/>
    </row>
    <row r="820" spans="5:6">
      <c r="E820" s="3"/>
      <c r="F820" s="36"/>
    </row>
    <row r="821" spans="5:6">
      <c r="E821" s="3"/>
      <c r="F821" s="36"/>
    </row>
    <row r="822" spans="5:6">
      <c r="E822" s="3"/>
      <c r="F822" s="36"/>
    </row>
    <row r="823" spans="5:6">
      <c r="E823" s="3"/>
      <c r="F823" s="36"/>
    </row>
    <row r="824" spans="5:6">
      <c r="E824" s="3"/>
      <c r="F824" s="36"/>
    </row>
    <row r="825" spans="5:6">
      <c r="E825" s="3"/>
      <c r="F825" s="36"/>
    </row>
    <row r="826" spans="5:6">
      <c r="E826" s="3"/>
      <c r="F826" s="36"/>
    </row>
    <row r="827" spans="5:6">
      <c r="E827" s="3"/>
      <c r="F827" s="36"/>
    </row>
    <row r="828" spans="5:6">
      <c r="E828" s="3"/>
      <c r="F828" s="36"/>
    </row>
    <row r="829" spans="5:6">
      <c r="E829" s="3"/>
      <c r="F829" s="36"/>
    </row>
    <row r="830" spans="5:6">
      <c r="E830" s="3"/>
      <c r="F830" s="36"/>
    </row>
    <row r="831" spans="5:6">
      <c r="E831" s="3"/>
      <c r="F831" s="36"/>
    </row>
    <row r="832" spans="5:6">
      <c r="E832" s="3"/>
      <c r="F832" s="36"/>
    </row>
    <row r="833" spans="5:6">
      <c r="E833" s="3"/>
      <c r="F833" s="36"/>
    </row>
    <row r="834" spans="5:6">
      <c r="E834" s="3"/>
      <c r="F834" s="36"/>
    </row>
    <row r="835" spans="5:6">
      <c r="E835" s="3"/>
      <c r="F835" s="36"/>
    </row>
    <row r="836" spans="5:6">
      <c r="E836" s="3"/>
      <c r="F836" s="36"/>
    </row>
    <row r="837" spans="5:6">
      <c r="E837" s="3"/>
      <c r="F837" s="36"/>
    </row>
    <row r="838" spans="5:6">
      <c r="E838" s="3"/>
      <c r="F838" s="36"/>
    </row>
    <row r="839" spans="5:6">
      <c r="E839" s="3"/>
      <c r="F839" s="36"/>
    </row>
    <row r="840" spans="5:6">
      <c r="E840" s="3"/>
      <c r="F840" s="36"/>
    </row>
    <row r="841" spans="5:6">
      <c r="E841" s="3"/>
      <c r="F841" s="36"/>
    </row>
    <row r="842" spans="5:6">
      <c r="E842" s="3"/>
      <c r="F842" s="36"/>
    </row>
    <row r="843" spans="5:6">
      <c r="E843" s="3"/>
      <c r="F843" s="36"/>
    </row>
    <row r="844" spans="5:6">
      <c r="E844" s="3"/>
      <c r="F844" s="36"/>
    </row>
    <row r="845" spans="5:6">
      <c r="E845" s="3"/>
      <c r="F845" s="36"/>
    </row>
    <row r="846" spans="5:6">
      <c r="E846" s="3"/>
      <c r="F846" s="36"/>
    </row>
    <row r="847" spans="5:6">
      <c r="E847" s="3"/>
      <c r="F847" s="36"/>
    </row>
    <row r="848" spans="5:6">
      <c r="E848" s="3"/>
      <c r="F848" s="36"/>
    </row>
    <row r="849" spans="5:6">
      <c r="E849" s="3"/>
      <c r="F849" s="36"/>
    </row>
    <row r="850" spans="5:6">
      <c r="E850" s="3"/>
      <c r="F850" s="36"/>
    </row>
    <row r="851" spans="5:6">
      <c r="E851" s="3"/>
      <c r="F851" s="36"/>
    </row>
    <row r="852" spans="5:6">
      <c r="E852" s="3"/>
      <c r="F852" s="36"/>
    </row>
    <row r="853" spans="5:6">
      <c r="E853" s="3"/>
      <c r="F853" s="36"/>
    </row>
    <row r="854" spans="5:6">
      <c r="E854" s="3"/>
      <c r="F854" s="36"/>
    </row>
    <row r="855" spans="5:6">
      <c r="E855" s="3"/>
      <c r="F855" s="36"/>
    </row>
    <row r="856" spans="5:6">
      <c r="E856" s="3"/>
      <c r="F856" s="36"/>
    </row>
    <row r="857" spans="5:6">
      <c r="E857" s="3"/>
      <c r="F857" s="36"/>
    </row>
    <row r="858" spans="5:6">
      <c r="E858" s="3"/>
      <c r="F858" s="36"/>
    </row>
    <row r="859" spans="5:6">
      <c r="E859" s="3"/>
      <c r="F859" s="36"/>
    </row>
    <row r="860" spans="5:6">
      <c r="E860" s="3"/>
      <c r="F860" s="36"/>
    </row>
    <row r="861" spans="5:6">
      <c r="E861" s="3"/>
      <c r="F861" s="36"/>
    </row>
    <row r="862" spans="5:6">
      <c r="E862" s="3"/>
      <c r="F862" s="36"/>
    </row>
    <row r="863" spans="5:6">
      <c r="E863" s="3"/>
      <c r="F863" s="36"/>
    </row>
    <row r="864" spans="5:6">
      <c r="E864" s="3"/>
      <c r="F864" s="36"/>
    </row>
    <row r="865" spans="5:6">
      <c r="E865" s="3"/>
      <c r="F865" s="36"/>
    </row>
    <row r="866" spans="5:6">
      <c r="E866" s="3"/>
      <c r="F866" s="36"/>
    </row>
    <row r="867" spans="5:6">
      <c r="E867" s="3"/>
      <c r="F867" s="36"/>
    </row>
    <row r="868" spans="5:6">
      <c r="E868" s="3"/>
      <c r="F868" s="36"/>
    </row>
    <row r="869" spans="5:6">
      <c r="E869" s="3"/>
      <c r="F869" s="36"/>
    </row>
    <row r="870" spans="5:6">
      <c r="E870" s="3"/>
      <c r="F870" s="36"/>
    </row>
    <row r="871" spans="5:6">
      <c r="E871" s="3"/>
      <c r="F871" s="36"/>
    </row>
  </sheetData>
  <autoFilter ref="A1:M1" xr:uid="{00000000-0009-0000-0000-000018000000}"/>
  <phoneticPr fontId="4" type="noConversion"/>
  <conditionalFormatting sqref="D1">
    <cfRule type="cellIs" dxfId="34" priority="2" operator="equal">
      <formula>0</formula>
    </cfRule>
  </conditionalFormatting>
  <conditionalFormatting sqref="F1:L1">
    <cfRule type="cellIs" dxfId="33" priority="1" operator="equal">
      <formula>0</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4"/>
  <dimension ref="A1:I905"/>
  <sheetViews>
    <sheetView zoomScaleNormal="100" workbookViewId="0">
      <pane ySplit="1" topLeftCell="A22" activePane="bottomLeft" state="frozen"/>
      <selection pane="bottomLeft" activeCell="G26" sqref="G26"/>
    </sheetView>
  </sheetViews>
  <sheetFormatPr baseColWidth="10" defaultColWidth="10.875" defaultRowHeight="15.75"/>
  <cols>
    <col min="1" max="1" width="13.625" style="9" bestFit="1" customWidth="1"/>
    <col min="2" max="2" width="10.625" style="9" bestFit="1" customWidth="1"/>
    <col min="3" max="3" width="12" style="11" bestFit="1" customWidth="1"/>
    <col min="4" max="4" width="28.125" style="11" bestFit="1" customWidth="1"/>
    <col min="5" max="5" width="31.625" style="11" bestFit="1" customWidth="1"/>
    <col min="6" max="6" width="25.625" style="11" bestFit="1" customWidth="1"/>
    <col min="7" max="7" width="41" style="11" bestFit="1" customWidth="1"/>
    <col min="8" max="8" width="17" style="11" bestFit="1" customWidth="1"/>
    <col min="9" max="9" width="83.875" style="14" bestFit="1" customWidth="1"/>
    <col min="10" max="16384" width="10.875" style="11"/>
  </cols>
  <sheetData>
    <row r="1" spans="1:9" s="6" customFormat="1" ht="18" customHeight="1">
      <c r="A1" s="87" t="s">
        <v>76</v>
      </c>
      <c r="B1" s="87" t="s">
        <v>77</v>
      </c>
      <c r="C1" s="87" t="s">
        <v>0</v>
      </c>
      <c r="D1" s="8" t="s">
        <v>100</v>
      </c>
      <c r="E1" s="87" t="s">
        <v>101</v>
      </c>
      <c r="F1" s="8" t="s">
        <v>102</v>
      </c>
      <c r="G1" s="87" t="s">
        <v>165</v>
      </c>
      <c r="H1" s="8" t="s">
        <v>175</v>
      </c>
      <c r="I1" s="93" t="s">
        <v>74</v>
      </c>
    </row>
    <row r="2" spans="1:9" ht="18" customHeight="1">
      <c r="A2" s="235" t="s">
        <v>197</v>
      </c>
      <c r="B2" s="248">
        <v>2018</v>
      </c>
      <c r="C2" s="248" t="s">
        <v>53</v>
      </c>
      <c r="D2" s="249" t="s">
        <v>351</v>
      </c>
      <c r="E2" s="249" t="s">
        <v>352</v>
      </c>
      <c r="F2" s="264" t="s">
        <v>371</v>
      </c>
      <c r="G2" s="22">
        <v>82.46</v>
      </c>
      <c r="I2" s="102" t="s">
        <v>176</v>
      </c>
    </row>
    <row r="3" spans="1:9">
      <c r="A3" s="235" t="s">
        <v>197</v>
      </c>
      <c r="B3" s="251">
        <v>2018</v>
      </c>
      <c r="C3" s="251" t="s">
        <v>53</v>
      </c>
      <c r="D3" s="251" t="s">
        <v>357</v>
      </c>
      <c r="E3" s="239" t="s">
        <v>358</v>
      </c>
      <c r="F3" s="265" t="s">
        <v>403</v>
      </c>
      <c r="G3" s="36">
        <v>16.8</v>
      </c>
      <c r="I3" s="14" t="s">
        <v>406</v>
      </c>
    </row>
    <row r="4" spans="1:9">
      <c r="A4" s="235" t="s">
        <v>197</v>
      </c>
      <c r="B4" s="251">
        <v>2018</v>
      </c>
      <c r="C4" s="251" t="s">
        <v>53</v>
      </c>
      <c r="D4" s="241" t="s">
        <v>360</v>
      </c>
      <c r="E4" s="239" t="s">
        <v>361</v>
      </c>
      <c r="F4" s="266" t="s">
        <v>361</v>
      </c>
      <c r="G4" s="19">
        <v>0.17</v>
      </c>
      <c r="I4" s="14" t="s">
        <v>406</v>
      </c>
    </row>
    <row r="5" spans="1:9">
      <c r="A5" s="235" t="s">
        <v>197</v>
      </c>
      <c r="B5" s="251">
        <v>2018</v>
      </c>
      <c r="C5" s="251" t="s">
        <v>53</v>
      </c>
      <c r="D5" s="267" t="s">
        <v>404</v>
      </c>
      <c r="E5" s="239" t="s">
        <v>405</v>
      </c>
      <c r="F5" s="265" t="s">
        <v>404</v>
      </c>
      <c r="G5" s="11">
        <v>0.46</v>
      </c>
      <c r="I5" s="14" t="s">
        <v>406</v>
      </c>
    </row>
    <row r="6" spans="1:9">
      <c r="A6" s="235" t="s">
        <v>197</v>
      </c>
      <c r="B6" s="251">
        <v>2018</v>
      </c>
      <c r="C6" s="251" t="s">
        <v>53</v>
      </c>
      <c r="D6" s="268" t="s">
        <v>365</v>
      </c>
      <c r="E6" s="246" t="s">
        <v>365</v>
      </c>
      <c r="F6" s="265" t="s">
        <v>366</v>
      </c>
      <c r="G6" s="19">
        <v>0.1</v>
      </c>
      <c r="I6" s="14" t="s">
        <v>406</v>
      </c>
    </row>
    <row r="7" spans="1:9" ht="26.1" customHeight="1">
      <c r="A7" s="235" t="s">
        <v>197</v>
      </c>
      <c r="B7" s="251">
        <v>2019</v>
      </c>
      <c r="C7" s="251" t="s">
        <v>53</v>
      </c>
      <c r="D7" s="249" t="s">
        <v>351</v>
      </c>
      <c r="E7" s="253" t="s">
        <v>352</v>
      </c>
      <c r="F7" s="265" t="s">
        <v>371</v>
      </c>
      <c r="G7" s="19">
        <v>83.69</v>
      </c>
      <c r="I7" s="14" t="s">
        <v>406</v>
      </c>
    </row>
    <row r="8" spans="1:9">
      <c r="A8" s="235" t="s">
        <v>197</v>
      </c>
      <c r="B8" s="240">
        <v>2019</v>
      </c>
      <c r="C8" s="240" t="s">
        <v>53</v>
      </c>
      <c r="D8" s="240" t="s">
        <v>357</v>
      </c>
      <c r="E8" s="240" t="s">
        <v>358</v>
      </c>
      <c r="F8" s="240" t="s">
        <v>403</v>
      </c>
      <c r="G8" s="19">
        <v>15.79</v>
      </c>
      <c r="I8" s="14" t="s">
        <v>406</v>
      </c>
    </row>
    <row r="9" spans="1:9">
      <c r="A9" s="235" t="s">
        <v>197</v>
      </c>
      <c r="B9" s="240">
        <v>2019</v>
      </c>
      <c r="C9" s="240" t="s">
        <v>53</v>
      </c>
      <c r="D9" s="269" t="s">
        <v>360</v>
      </c>
      <c r="E9" s="240" t="s">
        <v>361</v>
      </c>
      <c r="F9" s="240" t="s">
        <v>361</v>
      </c>
      <c r="G9" s="11">
        <v>7.0000000000000007E-2</v>
      </c>
      <c r="I9" s="14" t="s">
        <v>406</v>
      </c>
    </row>
    <row r="10" spans="1:9">
      <c r="A10" s="235" t="s">
        <v>197</v>
      </c>
      <c r="B10" s="240">
        <v>2019</v>
      </c>
      <c r="C10" s="240" t="s">
        <v>53</v>
      </c>
      <c r="D10" s="240" t="s">
        <v>404</v>
      </c>
      <c r="E10" s="240" t="s">
        <v>405</v>
      </c>
      <c r="F10" s="240" t="s">
        <v>404</v>
      </c>
      <c r="G10" s="11">
        <v>0.39</v>
      </c>
      <c r="I10" s="14" t="s">
        <v>406</v>
      </c>
    </row>
    <row r="11" spans="1:9">
      <c r="A11" s="235" t="s">
        <v>197</v>
      </c>
      <c r="B11" s="240">
        <v>2019</v>
      </c>
      <c r="C11" s="240" t="s">
        <v>53</v>
      </c>
      <c r="D11" s="238" t="s">
        <v>365</v>
      </c>
      <c r="E11" s="240" t="s">
        <v>365</v>
      </c>
      <c r="F11" s="240" t="s">
        <v>366</v>
      </c>
      <c r="G11" s="11">
        <v>0.06</v>
      </c>
      <c r="I11" s="14" t="s">
        <v>406</v>
      </c>
    </row>
    <row r="12" spans="1:9">
      <c r="A12" s="235" t="s">
        <v>197</v>
      </c>
      <c r="B12" s="240">
        <v>2020</v>
      </c>
      <c r="C12" s="240" t="s">
        <v>53</v>
      </c>
      <c r="D12" s="269" t="s">
        <v>351</v>
      </c>
      <c r="E12" s="269" t="s">
        <v>352</v>
      </c>
      <c r="F12" s="240" t="s">
        <v>371</v>
      </c>
      <c r="G12" s="19">
        <v>85.42</v>
      </c>
      <c r="I12" s="14" t="s">
        <v>406</v>
      </c>
    </row>
    <row r="13" spans="1:9">
      <c r="A13" s="235" t="s">
        <v>197</v>
      </c>
      <c r="B13" s="240">
        <v>2020</v>
      </c>
      <c r="C13" s="240" t="s">
        <v>53</v>
      </c>
      <c r="D13" s="240" t="s">
        <v>357</v>
      </c>
      <c r="E13" s="240" t="s">
        <v>358</v>
      </c>
      <c r="F13" s="240" t="s">
        <v>403</v>
      </c>
      <c r="G13" s="11">
        <v>14.22</v>
      </c>
      <c r="I13" s="14" t="s">
        <v>406</v>
      </c>
    </row>
    <row r="14" spans="1:9">
      <c r="A14" s="235" t="s">
        <v>197</v>
      </c>
      <c r="B14" s="240">
        <v>2020</v>
      </c>
      <c r="C14" s="240" t="s">
        <v>53</v>
      </c>
      <c r="D14" s="269" t="s">
        <v>360</v>
      </c>
      <c r="E14" s="240" t="s">
        <v>361</v>
      </c>
      <c r="F14" s="240" t="s">
        <v>361</v>
      </c>
      <c r="G14" s="11">
        <v>0.01</v>
      </c>
      <c r="I14" s="14" t="s">
        <v>406</v>
      </c>
    </row>
    <row r="15" spans="1:9">
      <c r="A15" s="235" t="s">
        <v>197</v>
      </c>
      <c r="B15" s="240">
        <v>2020</v>
      </c>
      <c r="C15" s="240" t="s">
        <v>53</v>
      </c>
      <c r="D15" s="240" t="s">
        <v>404</v>
      </c>
      <c r="E15" s="240" t="s">
        <v>405</v>
      </c>
      <c r="F15" s="240" t="s">
        <v>404</v>
      </c>
      <c r="G15" s="11">
        <v>0.31</v>
      </c>
      <c r="I15" s="14" t="s">
        <v>406</v>
      </c>
    </row>
    <row r="16" spans="1:9">
      <c r="A16" s="235" t="s">
        <v>197</v>
      </c>
      <c r="B16" s="240">
        <v>2020</v>
      </c>
      <c r="C16" s="240" t="s">
        <v>53</v>
      </c>
      <c r="D16" s="238" t="s">
        <v>365</v>
      </c>
      <c r="E16" s="240" t="s">
        <v>365</v>
      </c>
      <c r="F16" s="240" t="s">
        <v>366</v>
      </c>
      <c r="G16" s="19">
        <v>0.04</v>
      </c>
      <c r="I16" s="14" t="s">
        <v>406</v>
      </c>
    </row>
    <row r="17" spans="1:9">
      <c r="A17" s="235" t="s">
        <v>197</v>
      </c>
      <c r="B17" s="240">
        <v>2021</v>
      </c>
      <c r="C17" s="240" t="s">
        <v>53</v>
      </c>
      <c r="D17" s="269" t="s">
        <v>351</v>
      </c>
      <c r="E17" s="269" t="s">
        <v>352</v>
      </c>
      <c r="F17" s="240" t="s">
        <v>371</v>
      </c>
      <c r="G17" s="19">
        <v>85.82</v>
      </c>
      <c r="I17" s="14" t="s">
        <v>406</v>
      </c>
    </row>
    <row r="18" spans="1:9">
      <c r="A18" s="235" t="s">
        <v>197</v>
      </c>
      <c r="B18" s="240">
        <v>2021</v>
      </c>
      <c r="C18" s="240" t="s">
        <v>53</v>
      </c>
      <c r="D18" s="240" t="s">
        <v>357</v>
      </c>
      <c r="E18" s="240" t="s">
        <v>358</v>
      </c>
      <c r="F18" s="240" t="s">
        <v>403</v>
      </c>
      <c r="G18" s="19">
        <v>13.96</v>
      </c>
      <c r="I18" s="14" t="s">
        <v>406</v>
      </c>
    </row>
    <row r="19" spans="1:9">
      <c r="A19" s="235" t="s">
        <v>197</v>
      </c>
      <c r="B19" s="240">
        <v>2021</v>
      </c>
      <c r="C19" s="240" t="s">
        <v>53</v>
      </c>
      <c r="D19" s="269" t="s">
        <v>360</v>
      </c>
      <c r="E19" s="240" t="s">
        <v>361</v>
      </c>
      <c r="F19" s="240" t="s">
        <v>361</v>
      </c>
      <c r="G19" s="19">
        <v>0</v>
      </c>
      <c r="I19" s="14" t="s">
        <v>406</v>
      </c>
    </row>
    <row r="20" spans="1:9">
      <c r="A20" s="235" t="s">
        <v>197</v>
      </c>
      <c r="B20" s="240">
        <v>2021</v>
      </c>
      <c r="C20" s="240" t="s">
        <v>53</v>
      </c>
      <c r="D20" s="240" t="s">
        <v>404</v>
      </c>
      <c r="E20" s="240" t="s">
        <v>405</v>
      </c>
      <c r="F20" s="240" t="s">
        <v>404</v>
      </c>
      <c r="G20" s="19">
        <v>0.2</v>
      </c>
      <c r="I20" s="14" t="s">
        <v>406</v>
      </c>
    </row>
    <row r="21" spans="1:9">
      <c r="A21" s="235" t="s">
        <v>197</v>
      </c>
      <c r="B21" s="240">
        <v>2021</v>
      </c>
      <c r="C21" s="240" t="s">
        <v>53</v>
      </c>
      <c r="D21" s="240" t="s">
        <v>365</v>
      </c>
      <c r="E21" s="240" t="s">
        <v>365</v>
      </c>
      <c r="F21" s="240" t="s">
        <v>366</v>
      </c>
      <c r="G21" s="36">
        <v>0.01</v>
      </c>
      <c r="I21" s="14" t="s">
        <v>406</v>
      </c>
    </row>
    <row r="22" spans="1:9">
      <c r="A22" s="235" t="s">
        <v>197</v>
      </c>
      <c r="B22" s="240">
        <v>2022</v>
      </c>
      <c r="C22" s="240" t="s">
        <v>53</v>
      </c>
      <c r="D22" s="269" t="s">
        <v>351</v>
      </c>
      <c r="E22" s="269" t="s">
        <v>352</v>
      </c>
      <c r="F22" s="240" t="s">
        <v>371</v>
      </c>
      <c r="G22" s="36">
        <v>77.290000000000006</v>
      </c>
    </row>
    <row r="23" spans="1:9">
      <c r="A23" s="235" t="s">
        <v>197</v>
      </c>
      <c r="B23" s="240">
        <v>2022</v>
      </c>
      <c r="C23" s="240" t="s">
        <v>53</v>
      </c>
      <c r="D23" s="240" t="s">
        <v>357</v>
      </c>
      <c r="E23" s="240" t="s">
        <v>358</v>
      </c>
      <c r="F23" s="240" t="s">
        <v>403</v>
      </c>
      <c r="G23" s="36">
        <v>22.36</v>
      </c>
    </row>
    <row r="24" spans="1:9">
      <c r="A24" s="235" t="s">
        <v>197</v>
      </c>
      <c r="B24" s="240">
        <v>2022</v>
      </c>
      <c r="C24" s="240" t="s">
        <v>53</v>
      </c>
      <c r="D24" s="269" t="s">
        <v>360</v>
      </c>
      <c r="E24" s="240" t="s">
        <v>361</v>
      </c>
      <c r="F24" s="240" t="s">
        <v>361</v>
      </c>
      <c r="G24" s="36">
        <v>0.01</v>
      </c>
    </row>
    <row r="25" spans="1:9">
      <c r="A25" s="235" t="s">
        <v>197</v>
      </c>
      <c r="B25" s="240">
        <v>2022</v>
      </c>
      <c r="C25" s="240" t="s">
        <v>53</v>
      </c>
      <c r="D25" s="240" t="s">
        <v>404</v>
      </c>
      <c r="E25" s="240" t="s">
        <v>405</v>
      </c>
      <c r="F25" s="240" t="s">
        <v>404</v>
      </c>
      <c r="G25" s="36">
        <v>0.31</v>
      </c>
    </row>
    <row r="26" spans="1:9">
      <c r="A26" s="235" t="s">
        <v>197</v>
      </c>
      <c r="B26" s="240">
        <v>2022</v>
      </c>
      <c r="C26" s="240" t="s">
        <v>53</v>
      </c>
      <c r="D26" s="240" t="s">
        <v>365</v>
      </c>
      <c r="E26" s="240" t="s">
        <v>365</v>
      </c>
      <c r="F26" s="240" t="s">
        <v>366</v>
      </c>
      <c r="G26" s="36"/>
    </row>
    <row r="27" spans="1:9">
      <c r="E27" s="36"/>
      <c r="F27" s="36"/>
      <c r="G27" s="36"/>
    </row>
    <row r="28" spans="1:9">
      <c r="E28" s="36"/>
      <c r="F28" s="36"/>
      <c r="G28" s="36"/>
    </row>
    <row r="29" spans="1:9">
      <c r="E29" s="36"/>
      <c r="F29" s="36"/>
      <c r="G29" s="36"/>
    </row>
    <row r="30" spans="1:9">
      <c r="E30" s="36"/>
      <c r="F30" s="36"/>
      <c r="G30" s="36"/>
    </row>
    <row r="31" spans="1:9">
      <c r="E31" s="36"/>
      <c r="F31" s="36"/>
      <c r="G31" s="36"/>
    </row>
    <row r="32" spans="1:9">
      <c r="E32" s="36"/>
      <c r="F32" s="36"/>
      <c r="G32" s="36"/>
    </row>
    <row r="33" spans="5:7">
      <c r="E33" s="36"/>
      <c r="F33" s="36"/>
      <c r="G33" s="36"/>
    </row>
    <row r="34" spans="5:7">
      <c r="E34" s="36"/>
      <c r="F34" s="36"/>
      <c r="G34" s="36"/>
    </row>
    <row r="35" spans="5:7">
      <c r="E35" s="36"/>
      <c r="F35" s="36"/>
      <c r="G35" s="36"/>
    </row>
    <row r="36" spans="5:7">
      <c r="E36" s="36"/>
      <c r="F36" s="36"/>
      <c r="G36" s="36"/>
    </row>
    <row r="37" spans="5:7">
      <c r="E37" s="36"/>
      <c r="F37" s="36"/>
      <c r="G37" s="36"/>
    </row>
    <row r="38" spans="5:7">
      <c r="E38" s="36"/>
      <c r="F38" s="36"/>
      <c r="G38" s="36"/>
    </row>
    <row r="39" spans="5:7">
      <c r="E39" s="36"/>
      <c r="F39" s="36"/>
      <c r="G39" s="36"/>
    </row>
    <row r="40" spans="5:7">
      <c r="E40" s="36"/>
      <c r="F40" s="36"/>
      <c r="G40" s="36"/>
    </row>
    <row r="41" spans="5:7">
      <c r="E41" s="36"/>
      <c r="F41" s="36"/>
      <c r="G41" s="36"/>
    </row>
    <row r="42" spans="5:7">
      <c r="E42" s="36"/>
      <c r="F42" s="36"/>
      <c r="G42" s="36"/>
    </row>
    <row r="43" spans="5:7">
      <c r="E43" s="36"/>
      <c r="F43" s="36"/>
      <c r="G43" s="36"/>
    </row>
    <row r="44" spans="5:7">
      <c r="E44" s="36"/>
      <c r="F44" s="36"/>
      <c r="G44" s="36"/>
    </row>
    <row r="45" spans="5:7">
      <c r="E45" s="36"/>
      <c r="F45" s="36"/>
      <c r="G45" s="36"/>
    </row>
    <row r="46" spans="5:7">
      <c r="E46" s="36"/>
      <c r="F46" s="36"/>
      <c r="G46" s="36"/>
    </row>
    <row r="47" spans="5:7">
      <c r="E47" s="36"/>
      <c r="F47" s="36"/>
      <c r="G47" s="36"/>
    </row>
    <row r="48" spans="5:7">
      <c r="E48" s="36"/>
      <c r="F48" s="36"/>
      <c r="G48" s="36"/>
    </row>
    <row r="49" spans="5:7">
      <c r="E49" s="36"/>
      <c r="F49" s="36"/>
      <c r="G49" s="36"/>
    </row>
    <row r="50" spans="5:7">
      <c r="E50" s="36"/>
      <c r="F50" s="36"/>
      <c r="G50" s="36"/>
    </row>
    <row r="51" spans="5:7">
      <c r="E51" s="36"/>
      <c r="F51" s="36"/>
      <c r="G51" s="36"/>
    </row>
    <row r="52" spans="5:7">
      <c r="E52" s="36"/>
      <c r="F52" s="36"/>
      <c r="G52" s="36"/>
    </row>
    <row r="53" spans="5:7">
      <c r="E53" s="36"/>
      <c r="F53" s="36"/>
      <c r="G53" s="36"/>
    </row>
    <row r="54" spans="5:7">
      <c r="E54" s="36"/>
      <c r="F54" s="36"/>
      <c r="G54" s="36"/>
    </row>
    <row r="55" spans="5:7">
      <c r="E55" s="36"/>
      <c r="F55" s="36"/>
      <c r="G55" s="36"/>
    </row>
    <row r="56" spans="5:7">
      <c r="E56" s="36"/>
      <c r="F56" s="36"/>
      <c r="G56" s="36"/>
    </row>
    <row r="57" spans="5:7">
      <c r="E57" s="36"/>
      <c r="F57" s="36"/>
      <c r="G57" s="36"/>
    </row>
    <row r="58" spans="5:7">
      <c r="E58" s="36"/>
      <c r="F58" s="36"/>
      <c r="G58" s="36"/>
    </row>
    <row r="59" spans="5:7">
      <c r="E59" s="36"/>
      <c r="F59" s="36"/>
      <c r="G59" s="36"/>
    </row>
    <row r="60" spans="5:7">
      <c r="E60" s="36"/>
      <c r="F60" s="36"/>
      <c r="G60" s="36"/>
    </row>
    <row r="61" spans="5:7">
      <c r="E61" s="36"/>
      <c r="F61" s="36"/>
      <c r="G61" s="36"/>
    </row>
    <row r="62" spans="5:7">
      <c r="E62" s="36"/>
      <c r="F62" s="36"/>
      <c r="G62" s="36"/>
    </row>
    <row r="63" spans="5:7">
      <c r="E63" s="36"/>
      <c r="F63" s="36"/>
      <c r="G63" s="36"/>
    </row>
    <row r="64" spans="5:7">
      <c r="E64" s="36"/>
      <c r="F64" s="36"/>
      <c r="G64" s="36"/>
    </row>
    <row r="65" spans="5:7">
      <c r="E65" s="36"/>
      <c r="F65" s="36"/>
      <c r="G65" s="36"/>
    </row>
    <row r="66" spans="5:7">
      <c r="E66" s="36"/>
      <c r="F66" s="36"/>
      <c r="G66" s="36"/>
    </row>
    <row r="67" spans="5:7">
      <c r="E67" s="36"/>
      <c r="F67" s="36"/>
      <c r="G67" s="36"/>
    </row>
    <row r="68" spans="5:7">
      <c r="E68" s="36"/>
      <c r="F68" s="36"/>
      <c r="G68" s="36"/>
    </row>
    <row r="69" spans="5:7">
      <c r="E69" s="36"/>
      <c r="F69" s="36"/>
      <c r="G69" s="36"/>
    </row>
    <row r="70" spans="5:7">
      <c r="E70" s="36"/>
      <c r="F70" s="36"/>
      <c r="G70" s="36"/>
    </row>
    <row r="71" spans="5:7">
      <c r="E71" s="36"/>
      <c r="F71" s="36"/>
      <c r="G71" s="36"/>
    </row>
    <row r="72" spans="5:7">
      <c r="E72" s="36"/>
      <c r="F72" s="36"/>
      <c r="G72" s="36"/>
    </row>
    <row r="73" spans="5:7">
      <c r="E73" s="36"/>
      <c r="F73" s="36"/>
      <c r="G73" s="36"/>
    </row>
    <row r="74" spans="5:7">
      <c r="E74" s="36"/>
      <c r="F74" s="36"/>
      <c r="G74" s="36"/>
    </row>
    <row r="75" spans="5:7">
      <c r="E75" s="36"/>
      <c r="F75" s="36"/>
      <c r="G75" s="36"/>
    </row>
    <row r="76" spans="5:7">
      <c r="E76" s="36"/>
      <c r="F76" s="36"/>
      <c r="G76" s="36"/>
    </row>
    <row r="77" spans="5:7">
      <c r="E77" s="36"/>
      <c r="F77" s="36"/>
      <c r="G77" s="36"/>
    </row>
    <row r="78" spans="5:7">
      <c r="E78" s="36"/>
      <c r="F78" s="36"/>
      <c r="G78" s="36"/>
    </row>
    <row r="79" spans="5:7">
      <c r="E79" s="36"/>
      <c r="F79" s="36"/>
      <c r="G79" s="36"/>
    </row>
    <row r="80" spans="5:7">
      <c r="E80" s="36"/>
      <c r="F80" s="36"/>
      <c r="G80" s="36"/>
    </row>
    <row r="81" spans="5:7">
      <c r="E81" s="36"/>
      <c r="F81" s="36"/>
      <c r="G81" s="36"/>
    </row>
    <row r="82" spans="5:7">
      <c r="E82" s="36"/>
      <c r="F82" s="36"/>
      <c r="G82" s="36"/>
    </row>
    <row r="83" spans="5:7">
      <c r="E83" s="36"/>
      <c r="F83" s="36"/>
      <c r="G83" s="36"/>
    </row>
    <row r="84" spans="5:7">
      <c r="E84" s="36"/>
      <c r="F84" s="36"/>
      <c r="G84" s="36"/>
    </row>
    <row r="85" spans="5:7">
      <c r="E85" s="36"/>
      <c r="F85" s="36"/>
      <c r="G85" s="36"/>
    </row>
    <row r="86" spans="5:7">
      <c r="E86" s="36"/>
      <c r="F86" s="36"/>
      <c r="G86" s="36"/>
    </row>
    <row r="87" spans="5:7">
      <c r="E87" s="36"/>
      <c r="F87" s="36"/>
      <c r="G87" s="36"/>
    </row>
    <row r="88" spans="5:7">
      <c r="E88" s="36"/>
      <c r="F88" s="36"/>
      <c r="G88" s="36"/>
    </row>
    <row r="89" spans="5:7">
      <c r="E89" s="36"/>
      <c r="F89" s="36"/>
      <c r="G89" s="36"/>
    </row>
    <row r="90" spans="5:7">
      <c r="E90" s="36"/>
      <c r="F90" s="36"/>
      <c r="G90" s="36"/>
    </row>
    <row r="91" spans="5:7">
      <c r="E91" s="36"/>
      <c r="F91" s="36"/>
      <c r="G91" s="36"/>
    </row>
    <row r="92" spans="5:7">
      <c r="E92" s="36"/>
      <c r="F92" s="36"/>
      <c r="G92" s="36"/>
    </row>
    <row r="93" spans="5:7">
      <c r="E93" s="36"/>
      <c r="F93" s="36"/>
      <c r="G93" s="36"/>
    </row>
    <row r="94" spans="5:7">
      <c r="E94" s="36"/>
      <c r="F94" s="36"/>
      <c r="G94" s="36"/>
    </row>
    <row r="95" spans="5:7">
      <c r="E95" s="36"/>
      <c r="F95" s="36"/>
      <c r="G95" s="36"/>
    </row>
    <row r="96" spans="5:7">
      <c r="E96" s="36"/>
      <c r="F96" s="36"/>
      <c r="G96" s="36"/>
    </row>
    <row r="97" spans="5:7">
      <c r="E97" s="36"/>
      <c r="F97" s="36"/>
      <c r="G97" s="36"/>
    </row>
    <row r="98" spans="5:7">
      <c r="E98" s="36"/>
      <c r="F98" s="36"/>
      <c r="G98" s="36"/>
    </row>
    <row r="99" spans="5:7">
      <c r="E99" s="36"/>
      <c r="F99" s="36"/>
      <c r="G99" s="36"/>
    </row>
    <row r="100" spans="5:7">
      <c r="E100" s="36"/>
      <c r="F100" s="36"/>
      <c r="G100" s="36"/>
    </row>
    <row r="101" spans="5:7">
      <c r="E101" s="36"/>
      <c r="F101" s="36"/>
      <c r="G101" s="36"/>
    </row>
    <row r="102" spans="5:7">
      <c r="E102" s="36"/>
      <c r="F102" s="36"/>
      <c r="G102" s="36"/>
    </row>
    <row r="103" spans="5:7">
      <c r="E103" s="36"/>
      <c r="F103" s="36"/>
      <c r="G103" s="36"/>
    </row>
    <row r="104" spans="5:7">
      <c r="E104" s="36"/>
      <c r="F104" s="36"/>
      <c r="G104" s="36"/>
    </row>
    <row r="105" spans="5:7">
      <c r="E105" s="36"/>
      <c r="F105" s="36"/>
      <c r="G105" s="36"/>
    </row>
    <row r="106" spans="5:7">
      <c r="E106" s="36"/>
      <c r="F106" s="36"/>
      <c r="G106" s="36"/>
    </row>
    <row r="107" spans="5:7">
      <c r="E107" s="36"/>
      <c r="F107" s="36"/>
      <c r="G107" s="36"/>
    </row>
    <row r="108" spans="5:7">
      <c r="E108" s="36"/>
      <c r="F108" s="36"/>
      <c r="G108" s="36"/>
    </row>
    <row r="109" spans="5:7">
      <c r="E109" s="36"/>
      <c r="F109" s="36"/>
      <c r="G109" s="36"/>
    </row>
    <row r="110" spans="5:7">
      <c r="E110" s="36"/>
      <c r="F110" s="36"/>
      <c r="G110" s="36"/>
    </row>
    <row r="111" spans="5:7">
      <c r="E111" s="36"/>
      <c r="F111" s="36"/>
      <c r="G111" s="36"/>
    </row>
    <row r="112" spans="5:7">
      <c r="E112" s="36"/>
      <c r="F112" s="36"/>
      <c r="G112" s="36"/>
    </row>
    <row r="113" spans="5:7">
      <c r="E113" s="36"/>
      <c r="F113" s="36"/>
      <c r="G113" s="36"/>
    </row>
    <row r="114" spans="5:7">
      <c r="E114" s="36"/>
      <c r="F114" s="36"/>
      <c r="G114" s="36"/>
    </row>
    <row r="115" spans="5:7">
      <c r="E115" s="36"/>
      <c r="F115" s="36"/>
      <c r="G115" s="36"/>
    </row>
    <row r="116" spans="5:7">
      <c r="E116" s="36"/>
      <c r="F116" s="36"/>
      <c r="G116" s="36"/>
    </row>
    <row r="117" spans="5:7">
      <c r="E117" s="36"/>
      <c r="F117" s="36"/>
      <c r="G117" s="36"/>
    </row>
    <row r="118" spans="5:7">
      <c r="E118" s="36"/>
      <c r="F118" s="36"/>
      <c r="G118" s="36"/>
    </row>
    <row r="119" spans="5:7">
      <c r="E119" s="36"/>
      <c r="F119" s="36"/>
      <c r="G119" s="36"/>
    </row>
    <row r="120" spans="5:7">
      <c r="E120" s="36"/>
      <c r="F120" s="36"/>
      <c r="G120" s="36"/>
    </row>
    <row r="121" spans="5:7">
      <c r="E121" s="36"/>
      <c r="F121" s="36"/>
      <c r="G121" s="36"/>
    </row>
    <row r="122" spans="5:7">
      <c r="E122" s="36"/>
      <c r="F122" s="36"/>
      <c r="G122" s="36"/>
    </row>
    <row r="123" spans="5:7">
      <c r="E123" s="36"/>
      <c r="F123" s="36"/>
      <c r="G123" s="36"/>
    </row>
    <row r="124" spans="5:7">
      <c r="E124" s="36"/>
      <c r="F124" s="36"/>
      <c r="G124" s="36"/>
    </row>
    <row r="125" spans="5:7">
      <c r="E125" s="36"/>
      <c r="F125" s="36"/>
      <c r="G125" s="36"/>
    </row>
    <row r="126" spans="5:7">
      <c r="E126" s="36"/>
      <c r="F126" s="36"/>
      <c r="G126" s="36"/>
    </row>
    <row r="127" spans="5:7">
      <c r="E127" s="36"/>
      <c r="F127" s="36"/>
      <c r="G127" s="36"/>
    </row>
    <row r="128" spans="5:7">
      <c r="E128" s="36"/>
      <c r="F128" s="36"/>
      <c r="G128" s="36"/>
    </row>
    <row r="129" spans="5:7">
      <c r="E129" s="36"/>
      <c r="F129" s="36"/>
      <c r="G129" s="36"/>
    </row>
    <row r="130" spans="5:7">
      <c r="E130" s="36"/>
      <c r="F130" s="36"/>
      <c r="G130" s="36"/>
    </row>
    <row r="131" spans="5:7">
      <c r="E131" s="36"/>
      <c r="F131" s="36"/>
      <c r="G131" s="36"/>
    </row>
    <row r="132" spans="5:7">
      <c r="E132" s="36"/>
      <c r="F132" s="36"/>
      <c r="G132" s="36"/>
    </row>
    <row r="133" spans="5:7">
      <c r="E133" s="36"/>
      <c r="F133" s="36"/>
      <c r="G133" s="36"/>
    </row>
    <row r="134" spans="5:7">
      <c r="E134" s="36"/>
      <c r="F134" s="36"/>
      <c r="G134" s="36"/>
    </row>
    <row r="135" spans="5:7">
      <c r="E135" s="36"/>
      <c r="F135" s="36"/>
      <c r="G135" s="36"/>
    </row>
    <row r="136" spans="5:7">
      <c r="E136" s="36"/>
      <c r="F136" s="36"/>
      <c r="G136" s="36"/>
    </row>
    <row r="137" spans="5:7">
      <c r="E137" s="36"/>
      <c r="F137" s="36"/>
      <c r="G137" s="36"/>
    </row>
    <row r="138" spans="5:7">
      <c r="E138" s="36"/>
      <c r="F138" s="36"/>
      <c r="G138" s="36"/>
    </row>
    <row r="139" spans="5:7">
      <c r="E139" s="36"/>
      <c r="F139" s="36"/>
      <c r="G139" s="36"/>
    </row>
    <row r="140" spans="5:7">
      <c r="E140" s="36"/>
      <c r="F140" s="36"/>
      <c r="G140" s="36"/>
    </row>
    <row r="141" spans="5:7">
      <c r="E141" s="36"/>
      <c r="F141" s="36"/>
      <c r="G141" s="36"/>
    </row>
    <row r="142" spans="5:7">
      <c r="E142" s="36"/>
      <c r="F142" s="36"/>
      <c r="G142" s="36"/>
    </row>
    <row r="143" spans="5:7">
      <c r="E143" s="36"/>
      <c r="F143" s="36"/>
      <c r="G143" s="36"/>
    </row>
    <row r="144" spans="5:7">
      <c r="E144" s="36"/>
      <c r="F144" s="36"/>
      <c r="G144" s="36"/>
    </row>
    <row r="145" spans="5:7">
      <c r="E145" s="36"/>
      <c r="F145" s="36"/>
      <c r="G145" s="36"/>
    </row>
    <row r="146" spans="5:7">
      <c r="E146" s="36"/>
      <c r="F146" s="36"/>
      <c r="G146" s="36"/>
    </row>
    <row r="147" spans="5:7">
      <c r="E147" s="36"/>
      <c r="F147" s="36"/>
      <c r="G147" s="36"/>
    </row>
    <row r="148" spans="5:7">
      <c r="E148" s="36"/>
      <c r="F148" s="36"/>
      <c r="G148" s="36"/>
    </row>
    <row r="149" spans="5:7">
      <c r="E149" s="36"/>
      <c r="F149" s="36"/>
      <c r="G149" s="36"/>
    </row>
    <row r="150" spans="5:7">
      <c r="E150" s="36"/>
      <c r="F150" s="36"/>
      <c r="G150" s="36"/>
    </row>
    <row r="151" spans="5:7">
      <c r="E151" s="36"/>
      <c r="F151" s="36"/>
      <c r="G151" s="36"/>
    </row>
    <row r="152" spans="5:7">
      <c r="E152" s="36"/>
      <c r="F152" s="36"/>
      <c r="G152" s="36"/>
    </row>
    <row r="153" spans="5:7">
      <c r="E153" s="36"/>
      <c r="F153" s="36"/>
      <c r="G153" s="36"/>
    </row>
    <row r="154" spans="5:7">
      <c r="E154" s="36"/>
      <c r="F154" s="36"/>
      <c r="G154" s="36"/>
    </row>
    <row r="155" spans="5:7">
      <c r="E155" s="36"/>
      <c r="F155" s="36"/>
      <c r="G155" s="36"/>
    </row>
    <row r="156" spans="5:7">
      <c r="E156" s="36"/>
      <c r="F156" s="36"/>
      <c r="G156" s="36"/>
    </row>
    <row r="157" spans="5:7">
      <c r="E157" s="36"/>
      <c r="F157" s="36"/>
      <c r="G157" s="36"/>
    </row>
    <row r="158" spans="5:7">
      <c r="E158" s="36"/>
      <c r="F158" s="36"/>
      <c r="G158" s="36"/>
    </row>
    <row r="159" spans="5:7">
      <c r="E159" s="36"/>
      <c r="F159" s="36"/>
      <c r="G159" s="36"/>
    </row>
    <row r="160" spans="5:7">
      <c r="E160" s="36"/>
      <c r="F160" s="36"/>
      <c r="G160" s="36"/>
    </row>
    <row r="161" spans="5:7">
      <c r="E161" s="36"/>
      <c r="F161" s="36"/>
      <c r="G161" s="36"/>
    </row>
    <row r="162" spans="5:7">
      <c r="E162" s="36"/>
      <c r="F162" s="36"/>
      <c r="G162" s="36"/>
    </row>
    <row r="163" spans="5:7">
      <c r="E163" s="36"/>
      <c r="F163" s="36"/>
      <c r="G163" s="36"/>
    </row>
    <row r="164" spans="5:7">
      <c r="E164" s="36"/>
      <c r="F164" s="36"/>
      <c r="G164" s="36"/>
    </row>
    <row r="165" spans="5:7">
      <c r="E165" s="36"/>
      <c r="F165" s="36"/>
      <c r="G165" s="36"/>
    </row>
    <row r="166" spans="5:7">
      <c r="E166" s="36"/>
      <c r="F166" s="36"/>
      <c r="G166" s="36"/>
    </row>
    <row r="167" spans="5:7">
      <c r="E167" s="36"/>
      <c r="F167" s="36"/>
      <c r="G167" s="36"/>
    </row>
    <row r="168" spans="5:7">
      <c r="E168" s="36"/>
      <c r="F168" s="36"/>
      <c r="G168" s="36"/>
    </row>
    <row r="169" spans="5:7">
      <c r="E169" s="36"/>
      <c r="F169" s="36"/>
      <c r="G169" s="36"/>
    </row>
    <row r="170" spans="5:7">
      <c r="E170" s="36"/>
      <c r="F170" s="36"/>
      <c r="G170" s="36"/>
    </row>
    <row r="171" spans="5:7">
      <c r="E171" s="36"/>
      <c r="F171" s="36"/>
      <c r="G171" s="36"/>
    </row>
    <row r="172" spans="5:7">
      <c r="E172" s="36"/>
      <c r="F172" s="36"/>
      <c r="G172" s="36"/>
    </row>
    <row r="173" spans="5:7">
      <c r="E173" s="36"/>
      <c r="F173" s="36"/>
      <c r="G173" s="36"/>
    </row>
    <row r="174" spans="5:7">
      <c r="E174" s="36"/>
      <c r="F174" s="36"/>
      <c r="G174" s="36"/>
    </row>
    <row r="175" spans="5:7">
      <c r="E175" s="36"/>
      <c r="F175" s="36"/>
      <c r="G175" s="36"/>
    </row>
    <row r="176" spans="5:7">
      <c r="E176" s="36"/>
      <c r="F176" s="36"/>
      <c r="G176" s="36"/>
    </row>
    <row r="177" spans="5:7">
      <c r="E177" s="36"/>
      <c r="F177" s="36"/>
      <c r="G177" s="36"/>
    </row>
    <row r="178" spans="5:7">
      <c r="E178" s="36"/>
      <c r="F178" s="36"/>
      <c r="G178" s="36"/>
    </row>
    <row r="179" spans="5:7">
      <c r="E179" s="36"/>
      <c r="F179" s="36"/>
      <c r="G179" s="36"/>
    </row>
    <row r="180" spans="5:7">
      <c r="E180" s="36"/>
      <c r="F180" s="36"/>
      <c r="G180" s="36"/>
    </row>
    <row r="181" spans="5:7">
      <c r="E181" s="36"/>
      <c r="F181" s="36"/>
      <c r="G181" s="36"/>
    </row>
    <row r="182" spans="5:7">
      <c r="E182" s="36"/>
      <c r="F182" s="36"/>
      <c r="G182" s="36"/>
    </row>
    <row r="183" spans="5:7">
      <c r="E183" s="36"/>
      <c r="F183" s="36"/>
      <c r="G183" s="36"/>
    </row>
    <row r="184" spans="5:7">
      <c r="E184" s="36"/>
      <c r="F184" s="36"/>
      <c r="G184" s="36"/>
    </row>
    <row r="185" spans="5:7">
      <c r="E185" s="36"/>
      <c r="F185" s="36"/>
      <c r="G185" s="36"/>
    </row>
    <row r="186" spans="5:7">
      <c r="E186" s="36"/>
      <c r="F186" s="36"/>
      <c r="G186" s="36"/>
    </row>
    <row r="187" spans="5:7">
      <c r="E187" s="36"/>
      <c r="F187" s="36"/>
      <c r="G187" s="36"/>
    </row>
    <row r="188" spans="5:7">
      <c r="E188" s="36"/>
      <c r="F188" s="36"/>
      <c r="G188" s="36"/>
    </row>
    <row r="189" spans="5:7">
      <c r="E189" s="36"/>
      <c r="F189" s="36"/>
      <c r="G189" s="36"/>
    </row>
    <row r="190" spans="5:7">
      <c r="E190" s="36"/>
      <c r="F190" s="36"/>
      <c r="G190" s="36"/>
    </row>
    <row r="191" spans="5:7">
      <c r="E191" s="36"/>
      <c r="F191" s="36"/>
      <c r="G191" s="36"/>
    </row>
    <row r="192" spans="5:7">
      <c r="E192" s="36"/>
      <c r="F192" s="36"/>
      <c r="G192" s="36"/>
    </row>
    <row r="193" spans="5:7">
      <c r="E193" s="36"/>
      <c r="F193" s="36"/>
      <c r="G193" s="36"/>
    </row>
    <row r="194" spans="5:7">
      <c r="E194" s="36"/>
      <c r="F194" s="36"/>
      <c r="G194" s="36"/>
    </row>
    <row r="195" spans="5:7">
      <c r="E195" s="36"/>
      <c r="F195" s="36"/>
      <c r="G195" s="36"/>
    </row>
    <row r="196" spans="5:7">
      <c r="E196" s="36"/>
      <c r="F196" s="36"/>
      <c r="G196" s="36"/>
    </row>
    <row r="197" spans="5:7">
      <c r="E197" s="36"/>
      <c r="F197" s="36"/>
      <c r="G197" s="36"/>
    </row>
    <row r="198" spans="5:7">
      <c r="E198" s="36"/>
      <c r="F198" s="36"/>
      <c r="G198" s="36"/>
    </row>
    <row r="199" spans="5:7">
      <c r="E199" s="36"/>
      <c r="F199" s="36"/>
      <c r="G199" s="36"/>
    </row>
    <row r="200" spans="5:7">
      <c r="E200" s="36"/>
      <c r="F200" s="36"/>
      <c r="G200" s="36"/>
    </row>
    <row r="201" spans="5:7">
      <c r="E201" s="36"/>
      <c r="F201" s="36"/>
      <c r="G201" s="36"/>
    </row>
    <row r="202" spans="5:7">
      <c r="E202" s="36"/>
      <c r="F202" s="36"/>
      <c r="G202" s="36"/>
    </row>
    <row r="203" spans="5:7">
      <c r="E203" s="36"/>
      <c r="F203" s="36"/>
      <c r="G203" s="36"/>
    </row>
    <row r="204" spans="5:7">
      <c r="E204" s="36"/>
      <c r="F204" s="36"/>
      <c r="G204" s="36"/>
    </row>
    <row r="205" spans="5:7">
      <c r="E205" s="36"/>
      <c r="F205" s="36"/>
      <c r="G205" s="36"/>
    </row>
    <row r="206" spans="5:7">
      <c r="E206" s="36"/>
      <c r="F206" s="36"/>
      <c r="G206" s="36"/>
    </row>
    <row r="207" spans="5:7">
      <c r="E207" s="36"/>
      <c r="F207" s="36"/>
      <c r="G207" s="36"/>
    </row>
    <row r="208" spans="5:7">
      <c r="E208" s="36"/>
      <c r="F208" s="36"/>
      <c r="G208" s="36"/>
    </row>
    <row r="209" spans="5:7">
      <c r="E209" s="36"/>
      <c r="F209" s="36"/>
      <c r="G209" s="36"/>
    </row>
    <row r="210" spans="5:7">
      <c r="E210" s="36"/>
      <c r="F210" s="36"/>
      <c r="G210" s="36"/>
    </row>
    <row r="211" spans="5:7">
      <c r="E211" s="36"/>
      <c r="F211" s="36"/>
      <c r="G211" s="36"/>
    </row>
    <row r="212" spans="5:7">
      <c r="E212" s="36"/>
      <c r="F212" s="36"/>
      <c r="G212" s="36"/>
    </row>
    <row r="213" spans="5:7">
      <c r="E213" s="36"/>
      <c r="F213" s="36"/>
      <c r="G213" s="36"/>
    </row>
    <row r="214" spans="5:7">
      <c r="E214" s="36"/>
      <c r="F214" s="36"/>
      <c r="G214" s="36"/>
    </row>
    <row r="215" spans="5:7">
      <c r="E215" s="36"/>
      <c r="F215" s="36"/>
      <c r="G215" s="36"/>
    </row>
    <row r="216" spans="5:7">
      <c r="E216" s="36"/>
      <c r="F216" s="36"/>
      <c r="G216" s="36"/>
    </row>
    <row r="217" spans="5:7">
      <c r="E217" s="36"/>
      <c r="F217" s="36"/>
      <c r="G217" s="36"/>
    </row>
    <row r="218" spans="5:7">
      <c r="E218" s="36"/>
      <c r="F218" s="36"/>
      <c r="G218" s="36"/>
    </row>
    <row r="219" spans="5:7">
      <c r="E219" s="36"/>
      <c r="F219" s="36"/>
      <c r="G219" s="36"/>
    </row>
    <row r="220" spans="5:7">
      <c r="E220" s="36"/>
      <c r="F220" s="36"/>
      <c r="G220" s="36"/>
    </row>
    <row r="221" spans="5:7">
      <c r="E221" s="36"/>
      <c r="F221" s="36"/>
      <c r="G221" s="36"/>
    </row>
    <row r="222" spans="5:7">
      <c r="E222" s="36"/>
      <c r="F222" s="36"/>
      <c r="G222" s="36"/>
    </row>
    <row r="223" spans="5:7">
      <c r="E223" s="36"/>
      <c r="F223" s="36"/>
      <c r="G223" s="36"/>
    </row>
    <row r="224" spans="5:7">
      <c r="E224" s="36"/>
      <c r="F224" s="36"/>
      <c r="G224" s="36"/>
    </row>
    <row r="225" spans="5:7">
      <c r="E225" s="36"/>
      <c r="F225" s="36"/>
      <c r="G225" s="36"/>
    </row>
    <row r="226" spans="5:7">
      <c r="E226" s="36"/>
      <c r="F226" s="36"/>
      <c r="G226" s="36"/>
    </row>
    <row r="227" spans="5:7">
      <c r="E227" s="36"/>
      <c r="F227" s="36"/>
      <c r="G227" s="36"/>
    </row>
    <row r="228" spans="5:7">
      <c r="E228" s="36"/>
      <c r="F228" s="36"/>
      <c r="G228" s="36"/>
    </row>
    <row r="229" spans="5:7">
      <c r="E229" s="36"/>
      <c r="F229" s="36"/>
      <c r="G229" s="36"/>
    </row>
    <row r="230" spans="5:7">
      <c r="E230" s="36"/>
      <c r="F230" s="36"/>
      <c r="G230" s="36"/>
    </row>
    <row r="231" spans="5:7">
      <c r="E231" s="36"/>
      <c r="F231" s="36"/>
      <c r="G231" s="36"/>
    </row>
    <row r="232" spans="5:7">
      <c r="E232" s="36"/>
      <c r="F232" s="36"/>
      <c r="G232" s="36"/>
    </row>
    <row r="233" spans="5:7">
      <c r="E233" s="36"/>
      <c r="F233" s="36"/>
      <c r="G233" s="36"/>
    </row>
    <row r="234" spans="5:7">
      <c r="E234" s="36"/>
      <c r="F234" s="36"/>
      <c r="G234" s="36"/>
    </row>
    <row r="235" spans="5:7">
      <c r="E235" s="36"/>
      <c r="F235" s="36"/>
      <c r="G235" s="36"/>
    </row>
    <row r="236" spans="5:7">
      <c r="E236" s="36"/>
      <c r="F236" s="36"/>
      <c r="G236" s="36"/>
    </row>
    <row r="237" spans="5:7">
      <c r="E237" s="36"/>
      <c r="F237" s="36"/>
      <c r="G237" s="36"/>
    </row>
    <row r="238" spans="5:7">
      <c r="E238" s="36"/>
      <c r="F238" s="36"/>
      <c r="G238" s="36"/>
    </row>
    <row r="239" spans="5:7">
      <c r="E239" s="36"/>
      <c r="F239" s="36"/>
      <c r="G239" s="36"/>
    </row>
    <row r="240" spans="5:7">
      <c r="E240" s="36"/>
      <c r="F240" s="36"/>
      <c r="G240" s="36"/>
    </row>
    <row r="241" spans="5:7">
      <c r="E241" s="36"/>
      <c r="F241" s="36"/>
      <c r="G241" s="36"/>
    </row>
    <row r="242" spans="5:7">
      <c r="E242" s="36"/>
      <c r="F242" s="36"/>
      <c r="G242" s="36"/>
    </row>
    <row r="243" spans="5:7">
      <c r="E243" s="36"/>
      <c r="F243" s="36"/>
      <c r="G243" s="36"/>
    </row>
    <row r="244" spans="5:7">
      <c r="E244" s="36"/>
      <c r="F244" s="36"/>
      <c r="G244" s="36"/>
    </row>
    <row r="245" spans="5:7">
      <c r="E245" s="36"/>
      <c r="F245" s="36"/>
      <c r="G245" s="36"/>
    </row>
    <row r="246" spans="5:7">
      <c r="E246" s="36"/>
      <c r="F246" s="36"/>
      <c r="G246" s="36"/>
    </row>
    <row r="247" spans="5:7">
      <c r="E247" s="36"/>
      <c r="F247" s="36"/>
      <c r="G247" s="36"/>
    </row>
    <row r="248" spans="5:7">
      <c r="E248" s="36"/>
      <c r="F248" s="36"/>
      <c r="G248" s="36"/>
    </row>
    <row r="249" spans="5:7">
      <c r="E249" s="36"/>
      <c r="F249" s="36"/>
      <c r="G249" s="36"/>
    </row>
    <row r="250" spans="5:7">
      <c r="E250" s="36"/>
      <c r="F250" s="36"/>
      <c r="G250" s="36"/>
    </row>
    <row r="251" spans="5:7">
      <c r="E251" s="36"/>
      <c r="F251" s="36"/>
      <c r="G251" s="36"/>
    </row>
    <row r="252" spans="5:7">
      <c r="E252" s="36"/>
      <c r="F252" s="36"/>
      <c r="G252" s="36"/>
    </row>
    <row r="253" spans="5:7">
      <c r="E253" s="36"/>
      <c r="F253" s="36"/>
      <c r="G253" s="36"/>
    </row>
    <row r="254" spans="5:7">
      <c r="E254" s="36"/>
      <c r="F254" s="36"/>
      <c r="G254" s="36"/>
    </row>
    <row r="255" spans="5:7">
      <c r="E255" s="36"/>
      <c r="F255" s="36"/>
      <c r="G255" s="36"/>
    </row>
    <row r="256" spans="5:7">
      <c r="E256" s="36"/>
      <c r="F256" s="36"/>
      <c r="G256" s="36"/>
    </row>
    <row r="257" spans="5:7">
      <c r="E257" s="36"/>
      <c r="F257" s="36"/>
      <c r="G257" s="36"/>
    </row>
    <row r="258" spans="5:7">
      <c r="E258" s="36"/>
      <c r="F258" s="36"/>
      <c r="G258" s="36"/>
    </row>
    <row r="259" spans="5:7">
      <c r="E259" s="36"/>
      <c r="F259" s="36"/>
      <c r="G259" s="36"/>
    </row>
    <row r="260" spans="5:7">
      <c r="E260" s="36"/>
      <c r="F260" s="36"/>
      <c r="G260" s="36"/>
    </row>
    <row r="261" spans="5:7">
      <c r="E261" s="36"/>
      <c r="F261" s="36"/>
      <c r="G261" s="36"/>
    </row>
    <row r="262" spans="5:7">
      <c r="E262" s="36"/>
      <c r="F262" s="36"/>
      <c r="G262" s="36"/>
    </row>
    <row r="263" spans="5:7">
      <c r="E263" s="36"/>
      <c r="F263" s="36"/>
      <c r="G263" s="36"/>
    </row>
    <row r="264" spans="5:7">
      <c r="E264" s="36"/>
      <c r="F264" s="36"/>
      <c r="G264" s="36"/>
    </row>
    <row r="265" spans="5:7">
      <c r="E265" s="36"/>
      <c r="F265" s="36"/>
      <c r="G265" s="36"/>
    </row>
    <row r="266" spans="5:7">
      <c r="E266" s="36"/>
      <c r="F266" s="36"/>
      <c r="G266" s="36"/>
    </row>
    <row r="267" spans="5:7">
      <c r="E267" s="36"/>
      <c r="F267" s="36"/>
      <c r="G267" s="36"/>
    </row>
    <row r="268" spans="5:7">
      <c r="E268" s="36"/>
      <c r="F268" s="36"/>
      <c r="G268" s="36"/>
    </row>
    <row r="269" spans="5:7">
      <c r="E269" s="36"/>
      <c r="F269" s="36"/>
      <c r="G269" s="36"/>
    </row>
    <row r="270" spans="5:7">
      <c r="E270" s="36"/>
      <c r="F270" s="36"/>
      <c r="G270" s="36"/>
    </row>
    <row r="271" spans="5:7">
      <c r="E271" s="36"/>
      <c r="F271" s="36"/>
      <c r="G271" s="36"/>
    </row>
    <row r="272" spans="5:7">
      <c r="E272" s="36"/>
      <c r="F272" s="36"/>
      <c r="G272" s="36"/>
    </row>
    <row r="273" spans="5:7">
      <c r="E273" s="36"/>
      <c r="F273" s="36"/>
      <c r="G273" s="36"/>
    </row>
    <row r="274" spans="5:7">
      <c r="E274" s="36"/>
      <c r="F274" s="36"/>
      <c r="G274" s="36"/>
    </row>
    <row r="275" spans="5:7">
      <c r="E275" s="36"/>
      <c r="F275" s="36"/>
      <c r="G275" s="36"/>
    </row>
    <row r="276" spans="5:7">
      <c r="E276" s="36"/>
      <c r="F276" s="36"/>
      <c r="G276" s="36"/>
    </row>
    <row r="277" spans="5:7">
      <c r="E277" s="36"/>
      <c r="F277" s="36"/>
      <c r="G277" s="36"/>
    </row>
    <row r="278" spans="5:7">
      <c r="E278" s="36"/>
      <c r="F278" s="36"/>
      <c r="G278" s="36"/>
    </row>
    <row r="279" spans="5:7">
      <c r="E279" s="36"/>
      <c r="F279" s="36"/>
      <c r="G279" s="36"/>
    </row>
    <row r="280" spans="5:7">
      <c r="E280" s="36"/>
      <c r="F280" s="36"/>
      <c r="G280" s="36"/>
    </row>
    <row r="281" spans="5:7">
      <c r="E281" s="36"/>
      <c r="F281" s="36"/>
      <c r="G281" s="36"/>
    </row>
    <row r="282" spans="5:7">
      <c r="E282" s="36"/>
      <c r="F282" s="36"/>
      <c r="G282" s="36"/>
    </row>
    <row r="283" spans="5:7">
      <c r="E283" s="36"/>
      <c r="F283" s="36"/>
      <c r="G283" s="36"/>
    </row>
    <row r="284" spans="5:7">
      <c r="E284" s="36"/>
      <c r="F284" s="36"/>
      <c r="G284" s="36"/>
    </row>
    <row r="285" spans="5:7">
      <c r="E285" s="36"/>
      <c r="F285" s="36"/>
      <c r="G285" s="36"/>
    </row>
    <row r="286" spans="5:7">
      <c r="E286" s="36"/>
      <c r="F286" s="36"/>
      <c r="G286" s="36"/>
    </row>
    <row r="287" spans="5:7">
      <c r="E287" s="36"/>
      <c r="F287" s="36"/>
      <c r="G287" s="36"/>
    </row>
    <row r="288" spans="5:7">
      <c r="E288" s="36"/>
      <c r="F288" s="36"/>
      <c r="G288" s="36"/>
    </row>
    <row r="289" spans="5:7">
      <c r="E289" s="36"/>
      <c r="F289" s="36"/>
      <c r="G289" s="36"/>
    </row>
    <row r="290" spans="5:7">
      <c r="E290" s="36"/>
      <c r="F290" s="36"/>
      <c r="G290" s="36"/>
    </row>
    <row r="291" spans="5:7">
      <c r="E291" s="36"/>
      <c r="F291" s="36"/>
      <c r="G291" s="36"/>
    </row>
    <row r="292" spans="5:7">
      <c r="E292" s="36"/>
      <c r="F292" s="36"/>
      <c r="G292" s="36"/>
    </row>
    <row r="293" spans="5:7">
      <c r="E293" s="36"/>
      <c r="F293" s="36"/>
      <c r="G293" s="36"/>
    </row>
    <row r="294" spans="5:7">
      <c r="E294" s="36"/>
      <c r="F294" s="36"/>
      <c r="G294" s="36"/>
    </row>
    <row r="295" spans="5:7">
      <c r="E295" s="36"/>
      <c r="F295" s="36"/>
      <c r="G295" s="36"/>
    </row>
    <row r="296" spans="5:7">
      <c r="E296" s="36"/>
      <c r="F296" s="36"/>
      <c r="G296" s="36"/>
    </row>
    <row r="297" spans="5:7">
      <c r="E297" s="36"/>
      <c r="F297" s="36"/>
      <c r="G297" s="36"/>
    </row>
    <row r="298" spans="5:7">
      <c r="E298" s="36"/>
      <c r="F298" s="36"/>
      <c r="G298" s="36"/>
    </row>
    <row r="299" spans="5:7">
      <c r="E299" s="36"/>
      <c r="F299" s="36"/>
      <c r="G299" s="36"/>
    </row>
    <row r="300" spans="5:7">
      <c r="E300" s="36"/>
      <c r="F300" s="36"/>
      <c r="G300" s="36"/>
    </row>
    <row r="301" spans="5:7">
      <c r="E301" s="36"/>
      <c r="F301" s="36"/>
      <c r="G301" s="36"/>
    </row>
    <row r="302" spans="5:7">
      <c r="E302" s="36"/>
      <c r="F302" s="36"/>
      <c r="G302" s="36"/>
    </row>
    <row r="303" spans="5:7">
      <c r="E303" s="36"/>
      <c r="F303" s="36"/>
      <c r="G303" s="36"/>
    </row>
    <row r="304" spans="5:7">
      <c r="E304" s="36"/>
      <c r="F304" s="36"/>
      <c r="G304" s="36"/>
    </row>
    <row r="305" spans="5:7">
      <c r="E305" s="36"/>
      <c r="F305" s="36"/>
      <c r="G305" s="36"/>
    </row>
    <row r="306" spans="5:7">
      <c r="E306" s="36"/>
      <c r="F306" s="36"/>
      <c r="G306" s="36"/>
    </row>
    <row r="307" spans="5:7">
      <c r="E307" s="36"/>
      <c r="F307" s="36"/>
      <c r="G307" s="36"/>
    </row>
    <row r="308" spans="5:7">
      <c r="E308" s="36"/>
      <c r="F308" s="36"/>
      <c r="G308" s="36"/>
    </row>
    <row r="309" spans="5:7">
      <c r="E309" s="36"/>
      <c r="F309" s="36"/>
      <c r="G309" s="36"/>
    </row>
    <row r="310" spans="5:7">
      <c r="E310" s="36"/>
      <c r="F310" s="36"/>
      <c r="G310" s="36"/>
    </row>
    <row r="311" spans="5:7">
      <c r="E311" s="36"/>
      <c r="F311" s="36"/>
      <c r="G311" s="36"/>
    </row>
    <row r="312" spans="5:7">
      <c r="E312" s="36"/>
      <c r="F312" s="36"/>
      <c r="G312" s="36"/>
    </row>
    <row r="313" spans="5:7">
      <c r="E313" s="36"/>
      <c r="F313" s="36"/>
      <c r="G313" s="36"/>
    </row>
    <row r="314" spans="5:7">
      <c r="E314" s="36"/>
      <c r="F314" s="36"/>
      <c r="G314" s="36"/>
    </row>
    <row r="315" spans="5:7">
      <c r="E315" s="36"/>
      <c r="F315" s="36"/>
      <c r="G315" s="36"/>
    </row>
    <row r="316" spans="5:7">
      <c r="E316" s="36"/>
      <c r="F316" s="36"/>
      <c r="G316" s="36"/>
    </row>
    <row r="317" spans="5:7">
      <c r="E317" s="36"/>
      <c r="F317" s="36"/>
      <c r="G317" s="36"/>
    </row>
    <row r="318" spans="5:7">
      <c r="E318" s="36"/>
      <c r="F318" s="36"/>
      <c r="G318" s="36"/>
    </row>
    <row r="319" spans="5:7">
      <c r="E319" s="36"/>
      <c r="F319" s="36"/>
      <c r="G319" s="36"/>
    </row>
    <row r="320" spans="5:7">
      <c r="E320" s="36"/>
      <c r="F320" s="36"/>
      <c r="G320" s="36"/>
    </row>
    <row r="321" spans="5:7">
      <c r="E321" s="36"/>
      <c r="F321" s="36"/>
      <c r="G321" s="36"/>
    </row>
    <row r="322" spans="5:7">
      <c r="E322" s="36"/>
      <c r="F322" s="36"/>
      <c r="G322" s="36"/>
    </row>
    <row r="323" spans="5:7">
      <c r="E323" s="36"/>
      <c r="F323" s="36"/>
      <c r="G323" s="36"/>
    </row>
    <row r="324" spans="5:7">
      <c r="E324" s="36"/>
      <c r="F324" s="36"/>
      <c r="G324" s="36"/>
    </row>
    <row r="325" spans="5:7">
      <c r="E325" s="36"/>
      <c r="F325" s="36"/>
      <c r="G325" s="36"/>
    </row>
    <row r="326" spans="5:7">
      <c r="E326" s="36"/>
      <c r="F326" s="36"/>
      <c r="G326" s="36"/>
    </row>
    <row r="327" spans="5:7">
      <c r="E327" s="36"/>
      <c r="F327" s="36"/>
      <c r="G327" s="36"/>
    </row>
    <row r="328" spans="5:7">
      <c r="E328" s="36"/>
      <c r="F328" s="36"/>
      <c r="G328" s="36"/>
    </row>
    <row r="329" spans="5:7">
      <c r="E329" s="36"/>
      <c r="F329" s="36"/>
      <c r="G329" s="36"/>
    </row>
    <row r="330" spans="5:7">
      <c r="E330" s="36"/>
      <c r="F330" s="36"/>
      <c r="G330" s="36"/>
    </row>
    <row r="331" spans="5:7">
      <c r="E331" s="36"/>
      <c r="F331" s="36"/>
      <c r="G331" s="36"/>
    </row>
    <row r="332" spans="5:7">
      <c r="E332" s="36"/>
      <c r="F332" s="36"/>
      <c r="G332" s="36"/>
    </row>
    <row r="333" spans="5:7">
      <c r="E333" s="36"/>
      <c r="F333" s="36"/>
      <c r="G333" s="36"/>
    </row>
    <row r="334" spans="5:7">
      <c r="E334" s="36"/>
      <c r="F334" s="36"/>
      <c r="G334" s="36"/>
    </row>
    <row r="335" spans="5:7">
      <c r="E335" s="36"/>
      <c r="F335" s="36"/>
      <c r="G335" s="36"/>
    </row>
    <row r="336" spans="5:7">
      <c r="E336" s="36"/>
      <c r="F336" s="36"/>
      <c r="G336" s="36"/>
    </row>
    <row r="337" spans="5:7">
      <c r="E337" s="36"/>
      <c r="F337" s="36"/>
      <c r="G337" s="36"/>
    </row>
    <row r="338" spans="5:7">
      <c r="E338" s="36"/>
      <c r="F338" s="36"/>
      <c r="G338" s="36"/>
    </row>
    <row r="339" spans="5:7">
      <c r="E339" s="36"/>
      <c r="F339" s="36"/>
      <c r="G339" s="36"/>
    </row>
    <row r="340" spans="5:7">
      <c r="E340" s="36"/>
      <c r="F340" s="36"/>
      <c r="G340" s="36"/>
    </row>
    <row r="341" spans="5:7">
      <c r="E341" s="36"/>
      <c r="F341" s="36"/>
      <c r="G341" s="36"/>
    </row>
    <row r="342" spans="5:7">
      <c r="E342" s="36"/>
      <c r="F342" s="36"/>
      <c r="G342" s="36"/>
    </row>
    <row r="343" spans="5:7">
      <c r="E343" s="36"/>
      <c r="F343" s="36"/>
      <c r="G343" s="36"/>
    </row>
    <row r="344" spans="5:7">
      <c r="E344" s="36"/>
      <c r="F344" s="36"/>
      <c r="G344" s="36"/>
    </row>
    <row r="345" spans="5:7">
      <c r="E345" s="36"/>
      <c r="F345" s="36"/>
      <c r="G345" s="36"/>
    </row>
    <row r="346" spans="5:7">
      <c r="E346" s="36"/>
      <c r="F346" s="36"/>
      <c r="G346" s="36"/>
    </row>
    <row r="347" spans="5:7">
      <c r="E347" s="36"/>
      <c r="F347" s="36"/>
      <c r="G347" s="36"/>
    </row>
    <row r="348" spans="5:7">
      <c r="E348" s="36"/>
      <c r="F348" s="36"/>
      <c r="G348" s="36"/>
    </row>
    <row r="349" spans="5:7">
      <c r="E349" s="36"/>
      <c r="F349" s="36"/>
      <c r="G349" s="36"/>
    </row>
    <row r="350" spans="5:7">
      <c r="E350" s="36"/>
      <c r="F350" s="36"/>
      <c r="G350" s="36"/>
    </row>
    <row r="351" spans="5:7">
      <c r="E351" s="36"/>
      <c r="F351" s="36"/>
      <c r="G351" s="36"/>
    </row>
    <row r="352" spans="5:7">
      <c r="E352" s="36"/>
      <c r="F352" s="36"/>
      <c r="G352" s="36"/>
    </row>
    <row r="353" spans="5:7">
      <c r="E353" s="36"/>
      <c r="F353" s="36"/>
      <c r="G353" s="36"/>
    </row>
    <row r="354" spans="5:7">
      <c r="E354" s="36"/>
      <c r="F354" s="36"/>
      <c r="G354" s="36"/>
    </row>
    <row r="355" spans="5:7">
      <c r="E355" s="36"/>
      <c r="F355" s="36"/>
      <c r="G355" s="36"/>
    </row>
    <row r="356" spans="5:7">
      <c r="E356" s="36"/>
      <c r="F356" s="36"/>
      <c r="G356" s="36"/>
    </row>
    <row r="357" spans="5:7">
      <c r="E357" s="36"/>
      <c r="F357" s="36"/>
      <c r="G357" s="36"/>
    </row>
    <row r="358" spans="5:7">
      <c r="E358" s="36"/>
      <c r="F358" s="36"/>
      <c r="G358" s="36"/>
    </row>
    <row r="359" spans="5:7">
      <c r="E359" s="36"/>
      <c r="F359" s="36"/>
      <c r="G359" s="36"/>
    </row>
    <row r="360" spans="5:7">
      <c r="E360" s="36"/>
      <c r="F360" s="36"/>
      <c r="G360" s="36"/>
    </row>
    <row r="361" spans="5:7">
      <c r="E361" s="36"/>
      <c r="F361" s="36"/>
      <c r="G361" s="36"/>
    </row>
    <row r="362" spans="5:7">
      <c r="E362" s="36"/>
      <c r="F362" s="36"/>
      <c r="G362" s="36"/>
    </row>
    <row r="363" spans="5:7">
      <c r="E363" s="36"/>
      <c r="F363" s="36"/>
      <c r="G363" s="36"/>
    </row>
    <row r="364" spans="5:7">
      <c r="E364" s="36"/>
      <c r="F364" s="36"/>
      <c r="G364" s="36"/>
    </row>
    <row r="365" spans="5:7">
      <c r="E365" s="36"/>
      <c r="F365" s="36"/>
      <c r="G365" s="36"/>
    </row>
    <row r="366" spans="5:7">
      <c r="E366" s="36"/>
      <c r="F366" s="36"/>
      <c r="G366" s="36"/>
    </row>
    <row r="367" spans="5:7">
      <c r="E367" s="36"/>
      <c r="F367" s="36"/>
      <c r="G367" s="36"/>
    </row>
    <row r="368" spans="5:7">
      <c r="E368" s="36"/>
      <c r="F368" s="36"/>
      <c r="G368" s="36"/>
    </row>
    <row r="369" spans="5:7">
      <c r="E369" s="36"/>
      <c r="F369" s="36"/>
      <c r="G369" s="36"/>
    </row>
    <row r="370" spans="5:7">
      <c r="E370" s="36"/>
      <c r="F370" s="36"/>
      <c r="G370" s="36"/>
    </row>
    <row r="371" spans="5:7">
      <c r="E371" s="36"/>
      <c r="F371" s="36"/>
      <c r="G371" s="36"/>
    </row>
    <row r="372" spans="5:7">
      <c r="E372" s="36"/>
      <c r="F372" s="36"/>
      <c r="G372" s="36"/>
    </row>
    <row r="373" spans="5:7">
      <c r="E373" s="36"/>
      <c r="F373" s="36"/>
      <c r="G373" s="36"/>
    </row>
    <row r="374" spans="5:7">
      <c r="E374" s="36"/>
      <c r="F374" s="36"/>
      <c r="G374" s="36"/>
    </row>
    <row r="375" spans="5:7">
      <c r="E375" s="36"/>
      <c r="F375" s="36"/>
      <c r="G375" s="36"/>
    </row>
    <row r="376" spans="5:7">
      <c r="E376" s="36"/>
      <c r="F376" s="36"/>
      <c r="G376" s="36"/>
    </row>
    <row r="377" spans="5:7">
      <c r="E377" s="36"/>
      <c r="F377" s="36"/>
      <c r="G377" s="36"/>
    </row>
    <row r="378" spans="5:7">
      <c r="E378" s="36"/>
      <c r="F378" s="36"/>
      <c r="G378" s="36"/>
    </row>
    <row r="379" spans="5:7">
      <c r="E379" s="36"/>
      <c r="F379" s="36"/>
      <c r="G379" s="36"/>
    </row>
    <row r="380" spans="5:7">
      <c r="E380" s="36"/>
      <c r="F380" s="36"/>
      <c r="G380" s="36"/>
    </row>
    <row r="381" spans="5:7">
      <c r="E381" s="36"/>
      <c r="F381" s="36"/>
      <c r="G381" s="36"/>
    </row>
    <row r="382" spans="5:7">
      <c r="E382" s="36"/>
      <c r="F382" s="36"/>
      <c r="G382" s="36"/>
    </row>
    <row r="383" spans="5:7">
      <c r="E383" s="36"/>
      <c r="F383" s="36"/>
      <c r="G383" s="36"/>
    </row>
    <row r="384" spans="5:7">
      <c r="E384" s="36"/>
      <c r="F384" s="36"/>
      <c r="G384" s="36"/>
    </row>
    <row r="385" spans="5:7">
      <c r="E385" s="36"/>
      <c r="F385" s="36"/>
      <c r="G385" s="36"/>
    </row>
    <row r="386" spans="5:7">
      <c r="E386" s="36"/>
      <c r="F386" s="36"/>
      <c r="G386" s="36"/>
    </row>
    <row r="387" spans="5:7">
      <c r="E387" s="36"/>
      <c r="F387" s="36"/>
      <c r="G387" s="36"/>
    </row>
    <row r="388" spans="5:7">
      <c r="E388" s="36"/>
      <c r="F388" s="36"/>
      <c r="G388" s="36"/>
    </row>
    <row r="389" spans="5:7">
      <c r="E389" s="36"/>
      <c r="F389" s="36"/>
      <c r="G389" s="36"/>
    </row>
    <row r="390" spans="5:7">
      <c r="E390" s="36"/>
      <c r="F390" s="36"/>
      <c r="G390" s="36"/>
    </row>
    <row r="391" spans="5:7">
      <c r="E391" s="36"/>
      <c r="F391" s="36"/>
      <c r="G391" s="36"/>
    </row>
    <row r="392" spans="5:7">
      <c r="E392" s="36"/>
      <c r="F392" s="36"/>
      <c r="G392" s="36"/>
    </row>
    <row r="393" spans="5:7">
      <c r="E393" s="36"/>
      <c r="F393" s="36"/>
      <c r="G393" s="36"/>
    </row>
    <row r="394" spans="5:7">
      <c r="E394" s="36"/>
      <c r="F394" s="36"/>
      <c r="G394" s="36"/>
    </row>
    <row r="395" spans="5:7">
      <c r="E395" s="36"/>
      <c r="F395" s="36"/>
      <c r="G395" s="36"/>
    </row>
    <row r="396" spans="5:7">
      <c r="E396" s="36"/>
      <c r="F396" s="36"/>
      <c r="G396" s="36"/>
    </row>
    <row r="397" spans="5:7">
      <c r="E397" s="36"/>
      <c r="F397" s="36"/>
      <c r="G397" s="36"/>
    </row>
    <row r="398" spans="5:7">
      <c r="E398" s="36"/>
      <c r="F398" s="36"/>
      <c r="G398" s="36"/>
    </row>
    <row r="399" spans="5:7">
      <c r="E399" s="36"/>
      <c r="F399" s="36"/>
      <c r="G399" s="36"/>
    </row>
    <row r="400" spans="5:7">
      <c r="E400" s="36"/>
      <c r="F400" s="36"/>
      <c r="G400" s="36"/>
    </row>
    <row r="401" spans="5:7">
      <c r="E401" s="36"/>
      <c r="F401" s="36"/>
      <c r="G401" s="36"/>
    </row>
    <row r="402" spans="5:7">
      <c r="E402" s="36"/>
      <c r="F402" s="36"/>
      <c r="G402" s="36"/>
    </row>
    <row r="403" spans="5:7">
      <c r="E403" s="36"/>
      <c r="F403" s="36"/>
      <c r="G403" s="36"/>
    </row>
    <row r="404" spans="5:7">
      <c r="E404" s="36"/>
      <c r="F404" s="36"/>
      <c r="G404" s="36"/>
    </row>
    <row r="405" spans="5:7">
      <c r="E405" s="36"/>
      <c r="F405" s="36"/>
      <c r="G405" s="36"/>
    </row>
    <row r="406" spans="5:7">
      <c r="E406" s="36"/>
      <c r="F406" s="36"/>
      <c r="G406" s="36"/>
    </row>
    <row r="407" spans="5:7">
      <c r="E407" s="36"/>
      <c r="F407" s="36"/>
      <c r="G407" s="36"/>
    </row>
    <row r="408" spans="5:7">
      <c r="E408" s="36"/>
      <c r="F408" s="36"/>
      <c r="G408" s="36"/>
    </row>
    <row r="409" spans="5:7">
      <c r="E409" s="36"/>
      <c r="F409" s="36"/>
      <c r="G409" s="36"/>
    </row>
    <row r="410" spans="5:7">
      <c r="E410" s="36"/>
      <c r="F410" s="36"/>
      <c r="G410" s="36"/>
    </row>
    <row r="411" spans="5:7">
      <c r="E411" s="36"/>
      <c r="F411" s="36"/>
      <c r="G411" s="36"/>
    </row>
    <row r="412" spans="5:7">
      <c r="E412" s="36"/>
      <c r="F412" s="36"/>
      <c r="G412" s="36"/>
    </row>
    <row r="413" spans="5:7">
      <c r="E413" s="36"/>
      <c r="F413" s="36"/>
      <c r="G413" s="36"/>
    </row>
    <row r="414" spans="5:7">
      <c r="E414" s="36"/>
      <c r="F414" s="36"/>
      <c r="G414" s="36"/>
    </row>
    <row r="415" spans="5:7">
      <c r="E415" s="36"/>
      <c r="F415" s="36"/>
      <c r="G415" s="36"/>
    </row>
    <row r="416" spans="5:7">
      <c r="E416" s="36"/>
      <c r="F416" s="36"/>
      <c r="G416" s="36"/>
    </row>
    <row r="417" spans="5:7">
      <c r="E417" s="36"/>
      <c r="F417" s="36"/>
      <c r="G417" s="36"/>
    </row>
    <row r="418" spans="5:7">
      <c r="E418" s="36"/>
      <c r="F418" s="36"/>
      <c r="G418" s="36"/>
    </row>
    <row r="419" spans="5:7">
      <c r="E419" s="36"/>
      <c r="F419" s="36"/>
      <c r="G419" s="36"/>
    </row>
    <row r="420" spans="5:7">
      <c r="E420" s="36"/>
      <c r="F420" s="36"/>
      <c r="G420" s="36"/>
    </row>
    <row r="421" spans="5:7">
      <c r="E421" s="36"/>
      <c r="F421" s="36"/>
      <c r="G421" s="36"/>
    </row>
    <row r="422" spans="5:7">
      <c r="E422" s="36"/>
      <c r="F422" s="36"/>
      <c r="G422" s="36"/>
    </row>
    <row r="423" spans="5:7">
      <c r="E423" s="36"/>
      <c r="F423" s="36"/>
      <c r="G423" s="36"/>
    </row>
    <row r="424" spans="5:7">
      <c r="E424" s="36"/>
      <c r="F424" s="36"/>
      <c r="G424" s="36"/>
    </row>
    <row r="425" spans="5:7">
      <c r="E425" s="36"/>
      <c r="F425" s="36"/>
      <c r="G425" s="36"/>
    </row>
    <row r="426" spans="5:7">
      <c r="E426" s="36"/>
      <c r="F426" s="36"/>
      <c r="G426" s="36"/>
    </row>
    <row r="427" spans="5:7">
      <c r="E427" s="36"/>
      <c r="F427" s="36"/>
      <c r="G427" s="36"/>
    </row>
    <row r="428" spans="5:7">
      <c r="E428" s="36"/>
      <c r="F428" s="36"/>
      <c r="G428" s="36"/>
    </row>
    <row r="429" spans="5:7">
      <c r="E429" s="36"/>
      <c r="F429" s="36"/>
      <c r="G429" s="36"/>
    </row>
    <row r="430" spans="5:7">
      <c r="E430" s="36"/>
      <c r="F430" s="36"/>
      <c r="G430" s="36"/>
    </row>
    <row r="431" spans="5:7">
      <c r="E431" s="36"/>
      <c r="F431" s="36"/>
      <c r="G431" s="36"/>
    </row>
    <row r="432" spans="5:7">
      <c r="E432" s="36"/>
      <c r="F432" s="36"/>
      <c r="G432" s="36"/>
    </row>
    <row r="433" spans="5:7">
      <c r="E433" s="36"/>
      <c r="F433" s="36"/>
      <c r="G433" s="36"/>
    </row>
    <row r="434" spans="5:7">
      <c r="E434" s="36"/>
      <c r="F434" s="36"/>
      <c r="G434" s="36"/>
    </row>
    <row r="435" spans="5:7">
      <c r="E435" s="36"/>
      <c r="F435" s="36"/>
      <c r="G435" s="36"/>
    </row>
    <row r="436" spans="5:7">
      <c r="E436" s="36"/>
      <c r="F436" s="36"/>
      <c r="G436" s="36"/>
    </row>
    <row r="437" spans="5:7">
      <c r="E437" s="36"/>
      <c r="F437" s="36"/>
      <c r="G437" s="36"/>
    </row>
    <row r="438" spans="5:7">
      <c r="E438" s="36"/>
      <c r="F438" s="36"/>
      <c r="G438" s="36"/>
    </row>
    <row r="439" spans="5:7">
      <c r="E439" s="36"/>
      <c r="F439" s="36"/>
      <c r="G439" s="36"/>
    </row>
    <row r="440" spans="5:7">
      <c r="E440" s="36"/>
      <c r="F440" s="36"/>
      <c r="G440" s="36"/>
    </row>
    <row r="441" spans="5:7">
      <c r="E441" s="36"/>
      <c r="F441" s="36"/>
      <c r="G441" s="36"/>
    </row>
    <row r="442" spans="5:7">
      <c r="E442" s="36"/>
      <c r="F442" s="36"/>
      <c r="G442" s="36"/>
    </row>
    <row r="443" spans="5:7">
      <c r="E443" s="36"/>
      <c r="F443" s="36"/>
      <c r="G443" s="36"/>
    </row>
    <row r="444" spans="5:7">
      <c r="E444" s="36"/>
      <c r="F444" s="36"/>
      <c r="G444" s="36"/>
    </row>
    <row r="445" spans="5:7">
      <c r="E445" s="36"/>
      <c r="F445" s="36"/>
      <c r="G445" s="36"/>
    </row>
    <row r="446" spans="5:7">
      <c r="E446" s="36"/>
      <c r="F446" s="36"/>
      <c r="G446" s="36"/>
    </row>
    <row r="447" spans="5:7">
      <c r="E447" s="36"/>
      <c r="F447" s="36"/>
      <c r="G447" s="36"/>
    </row>
    <row r="448" spans="5:7">
      <c r="E448" s="36"/>
      <c r="F448" s="36"/>
      <c r="G448" s="36"/>
    </row>
    <row r="449" spans="5:7">
      <c r="E449" s="36"/>
      <c r="F449" s="36"/>
      <c r="G449" s="36"/>
    </row>
    <row r="450" spans="5:7">
      <c r="E450" s="36"/>
      <c r="F450" s="36"/>
      <c r="G450" s="36"/>
    </row>
    <row r="451" spans="5:7">
      <c r="E451" s="36"/>
      <c r="F451" s="36"/>
      <c r="G451" s="36"/>
    </row>
    <row r="452" spans="5:7">
      <c r="E452" s="36"/>
      <c r="F452" s="36"/>
      <c r="G452" s="36"/>
    </row>
    <row r="453" spans="5:7">
      <c r="E453" s="36"/>
      <c r="F453" s="36"/>
      <c r="G453" s="36"/>
    </row>
    <row r="454" spans="5:7">
      <c r="E454" s="36"/>
      <c r="F454" s="36"/>
      <c r="G454" s="36"/>
    </row>
    <row r="455" spans="5:7">
      <c r="E455" s="36"/>
      <c r="F455" s="36"/>
      <c r="G455" s="36"/>
    </row>
    <row r="456" spans="5:7">
      <c r="E456" s="36"/>
      <c r="F456" s="36"/>
      <c r="G456" s="36"/>
    </row>
    <row r="457" spans="5:7">
      <c r="E457" s="36"/>
      <c r="F457" s="36"/>
      <c r="G457" s="36"/>
    </row>
    <row r="458" spans="5:7">
      <c r="E458" s="36"/>
      <c r="F458" s="36"/>
      <c r="G458" s="36"/>
    </row>
    <row r="459" spans="5:7">
      <c r="E459" s="36"/>
      <c r="F459" s="36"/>
      <c r="G459" s="36"/>
    </row>
    <row r="460" spans="5:7">
      <c r="E460" s="36"/>
      <c r="F460" s="36"/>
      <c r="G460" s="36"/>
    </row>
    <row r="461" spans="5:7">
      <c r="E461" s="36"/>
      <c r="F461" s="36"/>
      <c r="G461" s="36"/>
    </row>
    <row r="462" spans="5:7">
      <c r="E462" s="36"/>
      <c r="F462" s="36"/>
      <c r="G462" s="36"/>
    </row>
    <row r="463" spans="5:7">
      <c r="E463" s="36"/>
      <c r="F463" s="36"/>
      <c r="G463" s="36"/>
    </row>
    <row r="464" spans="5:7">
      <c r="E464" s="36"/>
      <c r="F464" s="36"/>
      <c r="G464" s="36"/>
    </row>
    <row r="465" spans="5:7">
      <c r="E465" s="36"/>
      <c r="F465" s="36"/>
      <c r="G465" s="36"/>
    </row>
    <row r="466" spans="5:7">
      <c r="E466" s="36"/>
      <c r="F466" s="36"/>
      <c r="G466" s="36"/>
    </row>
    <row r="467" spans="5:7">
      <c r="E467" s="36"/>
      <c r="F467" s="36"/>
      <c r="G467" s="36"/>
    </row>
    <row r="468" spans="5:7">
      <c r="E468" s="36"/>
      <c r="F468" s="36"/>
      <c r="G468" s="36"/>
    </row>
    <row r="469" spans="5:7">
      <c r="E469" s="36"/>
      <c r="F469" s="36"/>
      <c r="G469" s="36"/>
    </row>
    <row r="470" spans="5:7">
      <c r="E470" s="36"/>
      <c r="F470" s="36"/>
      <c r="G470" s="36"/>
    </row>
    <row r="471" spans="5:7">
      <c r="E471" s="36"/>
      <c r="F471" s="36"/>
      <c r="G471" s="36"/>
    </row>
    <row r="472" spans="5:7">
      <c r="E472" s="36"/>
      <c r="F472" s="36"/>
      <c r="G472" s="36"/>
    </row>
    <row r="473" spans="5:7">
      <c r="E473" s="36"/>
      <c r="F473" s="36"/>
      <c r="G473" s="36"/>
    </row>
    <row r="474" spans="5:7">
      <c r="E474" s="36"/>
      <c r="F474" s="36"/>
      <c r="G474" s="36"/>
    </row>
    <row r="475" spans="5:7">
      <c r="E475" s="36"/>
      <c r="F475" s="36"/>
      <c r="G475" s="36"/>
    </row>
    <row r="476" spans="5:7">
      <c r="E476" s="36"/>
      <c r="F476" s="36"/>
      <c r="G476" s="36"/>
    </row>
    <row r="477" spans="5:7">
      <c r="E477" s="36"/>
      <c r="F477" s="36"/>
      <c r="G477" s="36"/>
    </row>
    <row r="478" spans="5:7">
      <c r="E478" s="36"/>
      <c r="F478" s="36"/>
      <c r="G478" s="36"/>
    </row>
    <row r="479" spans="5:7">
      <c r="E479" s="36"/>
      <c r="F479" s="36"/>
      <c r="G479" s="36"/>
    </row>
    <row r="480" spans="5:7">
      <c r="E480" s="36"/>
      <c r="F480" s="36"/>
      <c r="G480" s="36"/>
    </row>
    <row r="481" spans="5:7">
      <c r="E481" s="36"/>
      <c r="F481" s="36"/>
      <c r="G481" s="36"/>
    </row>
    <row r="482" spans="5:7">
      <c r="E482" s="36"/>
      <c r="F482" s="36"/>
      <c r="G482" s="36"/>
    </row>
    <row r="483" spans="5:7">
      <c r="E483" s="36"/>
      <c r="F483" s="36"/>
      <c r="G483" s="36"/>
    </row>
    <row r="484" spans="5:7">
      <c r="E484" s="36"/>
      <c r="F484" s="36"/>
      <c r="G484" s="36"/>
    </row>
    <row r="485" spans="5:7">
      <c r="E485" s="36"/>
      <c r="F485" s="36"/>
      <c r="G485" s="36"/>
    </row>
    <row r="486" spans="5:7">
      <c r="E486" s="36"/>
      <c r="F486" s="36"/>
      <c r="G486" s="36"/>
    </row>
    <row r="487" spans="5:7">
      <c r="E487" s="36"/>
      <c r="F487" s="36"/>
      <c r="G487" s="36"/>
    </row>
    <row r="488" spans="5:7">
      <c r="E488" s="36"/>
      <c r="F488" s="36"/>
      <c r="G488" s="36"/>
    </row>
    <row r="489" spans="5:7">
      <c r="E489" s="36"/>
      <c r="F489" s="36"/>
      <c r="G489" s="36"/>
    </row>
    <row r="490" spans="5:7">
      <c r="E490" s="36"/>
      <c r="F490" s="36"/>
      <c r="G490" s="36"/>
    </row>
    <row r="491" spans="5:7">
      <c r="E491" s="36"/>
      <c r="F491" s="36"/>
      <c r="G491" s="36"/>
    </row>
    <row r="492" spans="5:7">
      <c r="E492" s="36"/>
      <c r="F492" s="36"/>
      <c r="G492" s="36"/>
    </row>
    <row r="493" spans="5:7">
      <c r="E493" s="36"/>
      <c r="F493" s="36"/>
      <c r="G493" s="36"/>
    </row>
    <row r="494" spans="5:7">
      <c r="E494" s="36"/>
      <c r="F494" s="36"/>
      <c r="G494" s="36"/>
    </row>
    <row r="495" spans="5:7">
      <c r="E495" s="36"/>
      <c r="F495" s="36"/>
      <c r="G495" s="36"/>
    </row>
    <row r="496" spans="5:7">
      <c r="E496" s="36"/>
      <c r="F496" s="36"/>
      <c r="G496" s="36"/>
    </row>
    <row r="497" spans="5:7">
      <c r="E497" s="36"/>
      <c r="F497" s="36"/>
      <c r="G497" s="36"/>
    </row>
    <row r="498" spans="5:7">
      <c r="E498" s="36"/>
      <c r="F498" s="36"/>
      <c r="G498" s="36"/>
    </row>
    <row r="499" spans="5:7">
      <c r="E499" s="36"/>
      <c r="F499" s="36"/>
      <c r="G499" s="36"/>
    </row>
    <row r="500" spans="5:7">
      <c r="E500" s="36"/>
      <c r="F500" s="36"/>
      <c r="G500" s="36"/>
    </row>
    <row r="501" spans="5:7">
      <c r="E501" s="36"/>
      <c r="F501" s="36"/>
      <c r="G501" s="36"/>
    </row>
    <row r="502" spans="5:7">
      <c r="E502" s="36"/>
      <c r="F502" s="36"/>
      <c r="G502" s="36"/>
    </row>
    <row r="503" spans="5:7">
      <c r="E503" s="36"/>
      <c r="F503" s="36"/>
      <c r="G503" s="36"/>
    </row>
    <row r="504" spans="5:7">
      <c r="E504" s="36"/>
      <c r="F504" s="36"/>
      <c r="G504" s="36"/>
    </row>
    <row r="505" spans="5:7">
      <c r="E505" s="36"/>
      <c r="F505" s="36"/>
      <c r="G505" s="36"/>
    </row>
    <row r="506" spans="5:7">
      <c r="E506" s="36"/>
      <c r="F506" s="36"/>
      <c r="G506" s="36"/>
    </row>
    <row r="507" spans="5:7">
      <c r="E507" s="36"/>
      <c r="F507" s="36"/>
      <c r="G507" s="36"/>
    </row>
    <row r="508" spans="5:7">
      <c r="E508" s="36"/>
      <c r="F508" s="36"/>
      <c r="G508" s="36"/>
    </row>
    <row r="509" spans="5:7">
      <c r="E509" s="36"/>
      <c r="F509" s="36"/>
      <c r="G509" s="36"/>
    </row>
    <row r="510" spans="5:7">
      <c r="E510" s="36"/>
      <c r="F510" s="36"/>
      <c r="G510" s="36"/>
    </row>
    <row r="511" spans="5:7">
      <c r="E511" s="36"/>
      <c r="F511" s="36"/>
      <c r="G511" s="36"/>
    </row>
    <row r="512" spans="5:7">
      <c r="E512" s="36"/>
      <c r="F512" s="36"/>
      <c r="G512" s="36"/>
    </row>
    <row r="513" spans="5:7">
      <c r="E513" s="36"/>
      <c r="F513" s="36"/>
      <c r="G513" s="36"/>
    </row>
    <row r="514" spans="5:7">
      <c r="E514" s="36"/>
      <c r="F514" s="36"/>
      <c r="G514" s="36"/>
    </row>
    <row r="515" spans="5:7">
      <c r="E515" s="36"/>
      <c r="F515" s="36"/>
      <c r="G515" s="36"/>
    </row>
    <row r="516" spans="5:7">
      <c r="E516" s="36"/>
      <c r="F516" s="36"/>
      <c r="G516" s="36"/>
    </row>
    <row r="517" spans="5:7">
      <c r="E517" s="36"/>
      <c r="F517" s="36"/>
      <c r="G517" s="36"/>
    </row>
    <row r="518" spans="5:7">
      <c r="E518" s="36"/>
      <c r="F518" s="36"/>
      <c r="G518" s="36"/>
    </row>
    <row r="519" spans="5:7">
      <c r="E519" s="36"/>
      <c r="F519" s="36"/>
      <c r="G519" s="36"/>
    </row>
    <row r="520" spans="5:7">
      <c r="E520" s="36"/>
      <c r="F520" s="36"/>
      <c r="G520" s="36"/>
    </row>
    <row r="521" spans="5:7">
      <c r="E521" s="36"/>
      <c r="F521" s="36"/>
      <c r="G521" s="36"/>
    </row>
    <row r="522" spans="5:7">
      <c r="E522" s="36"/>
      <c r="F522" s="36"/>
      <c r="G522" s="36"/>
    </row>
    <row r="523" spans="5:7">
      <c r="E523" s="36"/>
      <c r="F523" s="36"/>
      <c r="G523" s="36"/>
    </row>
    <row r="524" spans="5:7">
      <c r="E524" s="36"/>
      <c r="F524" s="36"/>
      <c r="G524" s="36"/>
    </row>
    <row r="525" spans="5:7">
      <c r="E525" s="36"/>
      <c r="F525" s="36"/>
      <c r="G525" s="36"/>
    </row>
    <row r="526" spans="5:7">
      <c r="E526" s="36"/>
      <c r="F526" s="36"/>
      <c r="G526" s="36"/>
    </row>
    <row r="527" spans="5:7">
      <c r="E527" s="36"/>
      <c r="F527" s="36"/>
      <c r="G527" s="36"/>
    </row>
    <row r="528" spans="5:7">
      <c r="E528" s="36"/>
      <c r="F528" s="36"/>
      <c r="G528" s="36"/>
    </row>
    <row r="529" spans="5:7">
      <c r="E529" s="36"/>
      <c r="F529" s="36"/>
      <c r="G529" s="36"/>
    </row>
    <row r="530" spans="5:7">
      <c r="E530" s="36"/>
      <c r="F530" s="36"/>
      <c r="G530" s="36"/>
    </row>
    <row r="531" spans="5:7">
      <c r="E531" s="36"/>
      <c r="F531" s="36"/>
      <c r="G531" s="36"/>
    </row>
    <row r="532" spans="5:7">
      <c r="E532" s="36"/>
      <c r="F532" s="36"/>
      <c r="G532" s="36"/>
    </row>
    <row r="533" spans="5:7">
      <c r="E533" s="36"/>
      <c r="F533" s="36"/>
      <c r="G533" s="36"/>
    </row>
    <row r="534" spans="5:7">
      <c r="E534" s="36"/>
      <c r="F534" s="36"/>
      <c r="G534" s="36"/>
    </row>
    <row r="535" spans="5:7">
      <c r="E535" s="36"/>
      <c r="F535" s="36"/>
      <c r="G535" s="36"/>
    </row>
    <row r="536" spans="5:7">
      <c r="E536" s="36"/>
      <c r="F536" s="36"/>
      <c r="G536" s="36"/>
    </row>
    <row r="537" spans="5:7">
      <c r="E537" s="36"/>
      <c r="F537" s="36"/>
      <c r="G537" s="36"/>
    </row>
    <row r="538" spans="5:7">
      <c r="E538" s="36"/>
      <c r="F538" s="36"/>
      <c r="G538" s="36"/>
    </row>
    <row r="539" spans="5:7">
      <c r="E539" s="36"/>
      <c r="F539" s="36"/>
      <c r="G539" s="36"/>
    </row>
    <row r="540" spans="5:7">
      <c r="E540" s="36"/>
      <c r="F540" s="36"/>
      <c r="G540" s="36"/>
    </row>
    <row r="541" spans="5:7">
      <c r="E541" s="36"/>
      <c r="F541" s="36"/>
      <c r="G541" s="36"/>
    </row>
    <row r="542" spans="5:7">
      <c r="E542" s="36"/>
      <c r="F542" s="36"/>
      <c r="G542" s="36"/>
    </row>
    <row r="543" spans="5:7">
      <c r="E543" s="36"/>
      <c r="F543" s="36"/>
      <c r="G543" s="36"/>
    </row>
    <row r="544" spans="5:7">
      <c r="E544" s="36"/>
      <c r="F544" s="36"/>
      <c r="G544" s="36"/>
    </row>
    <row r="545" spans="5:7">
      <c r="E545" s="36"/>
      <c r="F545" s="36"/>
      <c r="G545" s="36"/>
    </row>
    <row r="546" spans="5:7">
      <c r="E546" s="36"/>
      <c r="F546" s="36"/>
      <c r="G546" s="36"/>
    </row>
    <row r="547" spans="5:7">
      <c r="E547" s="36"/>
      <c r="F547" s="36"/>
      <c r="G547" s="36"/>
    </row>
    <row r="548" spans="5:7">
      <c r="E548" s="36"/>
      <c r="F548" s="36"/>
      <c r="G548" s="36"/>
    </row>
    <row r="549" spans="5:7">
      <c r="E549" s="36"/>
      <c r="F549" s="36"/>
      <c r="G549" s="36"/>
    </row>
    <row r="550" spans="5:7">
      <c r="E550" s="36"/>
      <c r="F550" s="36"/>
      <c r="G550" s="36"/>
    </row>
    <row r="551" spans="5:7">
      <c r="E551" s="36"/>
      <c r="F551" s="36"/>
      <c r="G551" s="36"/>
    </row>
    <row r="552" spans="5:7">
      <c r="E552" s="36"/>
      <c r="F552" s="36"/>
      <c r="G552" s="36"/>
    </row>
    <row r="553" spans="5:7">
      <c r="E553" s="36"/>
      <c r="F553" s="36"/>
      <c r="G553" s="36"/>
    </row>
    <row r="554" spans="5:7">
      <c r="E554" s="36"/>
      <c r="F554" s="36"/>
      <c r="G554" s="36"/>
    </row>
    <row r="555" spans="5:7">
      <c r="E555" s="36"/>
      <c r="F555" s="36"/>
      <c r="G555" s="36"/>
    </row>
    <row r="556" spans="5:7">
      <c r="E556" s="36"/>
      <c r="F556" s="36"/>
      <c r="G556" s="36"/>
    </row>
    <row r="557" spans="5:7">
      <c r="E557" s="36"/>
      <c r="F557" s="36"/>
      <c r="G557" s="36"/>
    </row>
    <row r="558" spans="5:7">
      <c r="E558" s="36"/>
      <c r="F558" s="36"/>
      <c r="G558" s="36"/>
    </row>
    <row r="559" spans="5:7">
      <c r="E559" s="36"/>
      <c r="F559" s="36"/>
      <c r="G559" s="36"/>
    </row>
    <row r="560" spans="5:7">
      <c r="E560" s="36"/>
      <c r="F560" s="36"/>
      <c r="G560" s="36"/>
    </row>
    <row r="561" spans="5:7">
      <c r="E561" s="36"/>
      <c r="F561" s="36"/>
      <c r="G561" s="36"/>
    </row>
    <row r="562" spans="5:7">
      <c r="E562" s="36"/>
      <c r="F562" s="36"/>
      <c r="G562" s="36"/>
    </row>
    <row r="563" spans="5:7">
      <c r="E563" s="36"/>
      <c r="F563" s="36"/>
      <c r="G563" s="36"/>
    </row>
    <row r="564" spans="5:7">
      <c r="E564" s="36"/>
      <c r="F564" s="36"/>
      <c r="G564" s="36"/>
    </row>
    <row r="565" spans="5:7">
      <c r="E565" s="36"/>
      <c r="F565" s="36"/>
      <c r="G565" s="36"/>
    </row>
    <row r="566" spans="5:7">
      <c r="E566" s="36"/>
      <c r="F566" s="36"/>
      <c r="G566" s="36"/>
    </row>
    <row r="567" spans="5:7">
      <c r="E567" s="36"/>
      <c r="F567" s="36"/>
      <c r="G567" s="36"/>
    </row>
    <row r="568" spans="5:7">
      <c r="E568" s="36"/>
      <c r="F568" s="36"/>
      <c r="G568" s="36"/>
    </row>
    <row r="569" spans="5:7">
      <c r="E569" s="36"/>
      <c r="F569" s="36"/>
      <c r="G569" s="36"/>
    </row>
    <row r="570" spans="5:7">
      <c r="E570" s="36"/>
      <c r="F570" s="36"/>
      <c r="G570" s="36"/>
    </row>
    <row r="571" spans="5:7">
      <c r="E571" s="36"/>
      <c r="F571" s="36"/>
      <c r="G571" s="36"/>
    </row>
    <row r="572" spans="5:7">
      <c r="E572" s="36"/>
      <c r="F572" s="36"/>
      <c r="G572" s="36"/>
    </row>
    <row r="573" spans="5:7">
      <c r="E573" s="36"/>
      <c r="F573" s="36"/>
      <c r="G573" s="36"/>
    </row>
    <row r="574" spans="5:7">
      <c r="E574" s="36"/>
      <c r="F574" s="36"/>
      <c r="G574" s="36"/>
    </row>
    <row r="575" spans="5:7">
      <c r="E575" s="36"/>
      <c r="F575" s="36"/>
      <c r="G575" s="36"/>
    </row>
    <row r="576" spans="5:7">
      <c r="E576" s="36"/>
      <c r="F576" s="36"/>
      <c r="G576" s="36"/>
    </row>
    <row r="577" spans="5:7">
      <c r="E577" s="36"/>
      <c r="F577" s="36"/>
      <c r="G577" s="36"/>
    </row>
    <row r="578" spans="5:7">
      <c r="E578" s="36"/>
      <c r="F578" s="36"/>
      <c r="G578" s="36"/>
    </row>
    <row r="579" spans="5:7">
      <c r="E579" s="36"/>
      <c r="F579" s="36"/>
      <c r="G579" s="36"/>
    </row>
    <row r="580" spans="5:7">
      <c r="E580" s="36"/>
      <c r="F580" s="36"/>
      <c r="G580" s="36"/>
    </row>
    <row r="581" spans="5:7">
      <c r="E581" s="36"/>
      <c r="F581" s="36"/>
      <c r="G581" s="36"/>
    </row>
    <row r="582" spans="5:7">
      <c r="E582" s="36"/>
      <c r="F582" s="36"/>
      <c r="G582" s="36"/>
    </row>
    <row r="583" spans="5:7">
      <c r="E583" s="36"/>
      <c r="F583" s="36"/>
      <c r="G583" s="36"/>
    </row>
    <row r="584" spans="5:7">
      <c r="E584" s="36"/>
      <c r="F584" s="36"/>
      <c r="G584" s="36"/>
    </row>
    <row r="585" spans="5:7">
      <c r="E585" s="36"/>
      <c r="F585" s="36"/>
      <c r="G585" s="36"/>
    </row>
    <row r="586" spans="5:7">
      <c r="E586" s="36"/>
      <c r="F586" s="36"/>
      <c r="G586" s="36"/>
    </row>
    <row r="587" spans="5:7">
      <c r="E587" s="36"/>
      <c r="F587" s="36"/>
      <c r="G587" s="36"/>
    </row>
    <row r="588" spans="5:7">
      <c r="E588" s="36"/>
      <c r="F588" s="36"/>
      <c r="G588" s="36"/>
    </row>
    <row r="589" spans="5:7">
      <c r="E589" s="36"/>
      <c r="F589" s="36"/>
      <c r="G589" s="36"/>
    </row>
    <row r="590" spans="5:7">
      <c r="E590" s="36"/>
      <c r="F590" s="36"/>
      <c r="G590" s="36"/>
    </row>
    <row r="591" spans="5:7">
      <c r="E591" s="36"/>
      <c r="F591" s="36"/>
      <c r="G591" s="36"/>
    </row>
    <row r="592" spans="5:7">
      <c r="E592" s="36"/>
      <c r="F592" s="36"/>
      <c r="G592" s="36"/>
    </row>
    <row r="593" spans="5:7">
      <c r="E593" s="36"/>
      <c r="F593" s="36"/>
      <c r="G593" s="36"/>
    </row>
    <row r="594" spans="5:7">
      <c r="E594" s="36"/>
      <c r="F594" s="36"/>
      <c r="G594" s="36"/>
    </row>
    <row r="595" spans="5:7">
      <c r="E595" s="36"/>
      <c r="F595" s="36"/>
      <c r="G595" s="36"/>
    </row>
    <row r="596" spans="5:7">
      <c r="E596" s="36"/>
      <c r="F596" s="36"/>
      <c r="G596" s="36"/>
    </row>
    <row r="597" spans="5:7">
      <c r="E597" s="36"/>
      <c r="F597" s="36"/>
      <c r="G597" s="36"/>
    </row>
    <row r="598" spans="5:7">
      <c r="E598" s="36"/>
      <c r="F598" s="36"/>
      <c r="G598" s="36"/>
    </row>
    <row r="599" spans="5:7">
      <c r="E599" s="36"/>
      <c r="F599" s="36"/>
      <c r="G599" s="36"/>
    </row>
    <row r="600" spans="5:7">
      <c r="E600" s="36"/>
      <c r="F600" s="36"/>
      <c r="G600" s="36"/>
    </row>
    <row r="601" spans="5:7">
      <c r="E601" s="36"/>
      <c r="F601" s="36"/>
      <c r="G601" s="36"/>
    </row>
    <row r="602" spans="5:7">
      <c r="E602" s="36"/>
      <c r="F602" s="36"/>
      <c r="G602" s="36"/>
    </row>
    <row r="603" spans="5:7">
      <c r="E603" s="36"/>
      <c r="F603" s="36"/>
      <c r="G603" s="36"/>
    </row>
    <row r="604" spans="5:7">
      <c r="E604" s="36"/>
      <c r="F604" s="36"/>
      <c r="G604" s="36"/>
    </row>
    <row r="605" spans="5:7">
      <c r="E605" s="36"/>
      <c r="F605" s="36"/>
      <c r="G605" s="36"/>
    </row>
    <row r="606" spans="5:7">
      <c r="E606" s="36"/>
      <c r="F606" s="36"/>
      <c r="G606" s="36"/>
    </row>
    <row r="607" spans="5:7">
      <c r="E607" s="36"/>
      <c r="F607" s="36"/>
      <c r="G607" s="36"/>
    </row>
    <row r="608" spans="5:7">
      <c r="E608" s="36"/>
      <c r="F608" s="36"/>
      <c r="G608" s="36"/>
    </row>
    <row r="609" spans="5:7">
      <c r="E609" s="36"/>
      <c r="F609" s="36"/>
      <c r="G609" s="36"/>
    </row>
    <row r="610" spans="5:7">
      <c r="E610" s="36"/>
      <c r="F610" s="36"/>
      <c r="G610" s="36"/>
    </row>
    <row r="611" spans="5:7">
      <c r="E611" s="36"/>
      <c r="F611" s="36"/>
      <c r="G611" s="36"/>
    </row>
    <row r="612" spans="5:7">
      <c r="E612" s="36"/>
      <c r="F612" s="36"/>
      <c r="G612" s="36"/>
    </row>
    <row r="613" spans="5:7">
      <c r="E613" s="36"/>
      <c r="F613" s="36"/>
      <c r="G613" s="36"/>
    </row>
    <row r="614" spans="5:7">
      <c r="E614" s="36"/>
      <c r="F614" s="36"/>
      <c r="G614" s="36"/>
    </row>
    <row r="615" spans="5:7">
      <c r="E615" s="36"/>
      <c r="F615" s="36"/>
      <c r="G615" s="36"/>
    </row>
    <row r="616" spans="5:7">
      <c r="E616" s="36"/>
      <c r="F616" s="36"/>
      <c r="G616" s="36"/>
    </row>
    <row r="617" spans="5:7">
      <c r="E617" s="36"/>
      <c r="F617" s="36"/>
      <c r="G617" s="36"/>
    </row>
    <row r="618" spans="5:7">
      <c r="E618" s="36"/>
      <c r="F618" s="36"/>
      <c r="G618" s="36"/>
    </row>
    <row r="619" spans="5:7">
      <c r="E619" s="36"/>
      <c r="F619" s="36"/>
      <c r="G619" s="36"/>
    </row>
    <row r="620" spans="5:7">
      <c r="E620" s="36"/>
      <c r="F620" s="36"/>
      <c r="G620" s="36"/>
    </row>
    <row r="621" spans="5:7">
      <c r="E621" s="36"/>
      <c r="F621" s="36"/>
      <c r="G621" s="36"/>
    </row>
    <row r="622" spans="5:7">
      <c r="E622" s="36"/>
      <c r="F622" s="36"/>
      <c r="G622" s="36"/>
    </row>
    <row r="623" spans="5:7">
      <c r="E623" s="36"/>
      <c r="F623" s="36"/>
      <c r="G623" s="36"/>
    </row>
    <row r="624" spans="5:7">
      <c r="E624" s="36"/>
      <c r="F624" s="36"/>
      <c r="G624" s="36"/>
    </row>
    <row r="625" spans="5:7">
      <c r="E625" s="36"/>
      <c r="F625" s="36"/>
      <c r="G625" s="36"/>
    </row>
    <row r="626" spans="5:7">
      <c r="E626" s="36"/>
      <c r="F626" s="36"/>
      <c r="G626" s="36"/>
    </row>
    <row r="627" spans="5:7">
      <c r="E627" s="36"/>
      <c r="F627" s="36"/>
      <c r="G627" s="36"/>
    </row>
    <row r="628" spans="5:7">
      <c r="E628" s="36"/>
      <c r="F628" s="36"/>
      <c r="G628" s="36"/>
    </row>
    <row r="629" spans="5:7">
      <c r="E629" s="36"/>
      <c r="F629" s="36"/>
      <c r="G629" s="36"/>
    </row>
    <row r="630" spans="5:7">
      <c r="E630" s="36"/>
      <c r="F630" s="36"/>
      <c r="G630" s="36"/>
    </row>
    <row r="631" spans="5:7">
      <c r="E631" s="36"/>
      <c r="F631" s="36"/>
      <c r="G631" s="36"/>
    </row>
    <row r="632" spans="5:7">
      <c r="E632" s="36"/>
      <c r="F632" s="36"/>
      <c r="G632" s="36"/>
    </row>
    <row r="633" spans="5:7">
      <c r="E633" s="36"/>
      <c r="F633" s="36"/>
      <c r="G633" s="36"/>
    </row>
    <row r="634" spans="5:7">
      <c r="E634" s="36"/>
      <c r="F634" s="36"/>
      <c r="G634" s="36"/>
    </row>
    <row r="635" spans="5:7">
      <c r="E635" s="36"/>
      <c r="F635" s="36"/>
      <c r="G635" s="36"/>
    </row>
    <row r="636" spans="5:7">
      <c r="E636" s="36"/>
      <c r="F636" s="36"/>
      <c r="G636" s="36"/>
    </row>
    <row r="637" spans="5:7">
      <c r="E637" s="36"/>
      <c r="F637" s="36"/>
      <c r="G637" s="36"/>
    </row>
    <row r="638" spans="5:7">
      <c r="E638" s="36"/>
      <c r="F638" s="36"/>
      <c r="G638" s="36"/>
    </row>
    <row r="639" spans="5:7">
      <c r="E639" s="36"/>
      <c r="F639" s="36"/>
      <c r="G639" s="36"/>
    </row>
    <row r="640" spans="5:7">
      <c r="E640" s="36"/>
      <c r="F640" s="36"/>
      <c r="G640" s="36"/>
    </row>
    <row r="641" spans="5:7">
      <c r="E641" s="36"/>
      <c r="F641" s="36"/>
      <c r="G641" s="36"/>
    </row>
    <row r="642" spans="5:7">
      <c r="E642" s="36"/>
      <c r="F642" s="36"/>
      <c r="G642" s="36"/>
    </row>
    <row r="643" spans="5:7">
      <c r="E643" s="36"/>
      <c r="F643" s="36"/>
      <c r="G643" s="36"/>
    </row>
    <row r="644" spans="5:7">
      <c r="E644" s="36"/>
      <c r="F644" s="36"/>
      <c r="G644" s="36"/>
    </row>
    <row r="645" spans="5:7">
      <c r="E645" s="36"/>
      <c r="F645" s="36"/>
      <c r="G645" s="36"/>
    </row>
    <row r="646" spans="5:7">
      <c r="E646" s="36"/>
      <c r="F646" s="36"/>
      <c r="G646" s="36"/>
    </row>
    <row r="647" spans="5:7">
      <c r="E647" s="36"/>
      <c r="F647" s="36"/>
      <c r="G647" s="36"/>
    </row>
    <row r="648" spans="5:7">
      <c r="E648" s="36"/>
      <c r="F648" s="36"/>
      <c r="G648" s="36"/>
    </row>
    <row r="649" spans="5:7">
      <c r="E649" s="36"/>
      <c r="F649" s="36"/>
      <c r="G649" s="36"/>
    </row>
    <row r="650" spans="5:7">
      <c r="E650" s="36"/>
      <c r="F650" s="36"/>
      <c r="G650" s="36"/>
    </row>
    <row r="651" spans="5:7">
      <c r="E651" s="36"/>
      <c r="F651" s="36"/>
      <c r="G651" s="36"/>
    </row>
    <row r="652" spans="5:7">
      <c r="E652" s="36"/>
      <c r="F652" s="36"/>
      <c r="G652" s="36"/>
    </row>
    <row r="653" spans="5:7">
      <c r="E653" s="36"/>
      <c r="F653" s="36"/>
      <c r="G653" s="36"/>
    </row>
    <row r="654" spans="5:7">
      <c r="E654" s="36"/>
      <c r="F654" s="36"/>
      <c r="G654" s="36"/>
    </row>
    <row r="655" spans="5:7">
      <c r="E655" s="36"/>
      <c r="F655" s="36"/>
      <c r="G655" s="36"/>
    </row>
    <row r="656" spans="5:7">
      <c r="E656" s="36"/>
      <c r="F656" s="36"/>
      <c r="G656" s="36"/>
    </row>
    <row r="657" spans="5:7">
      <c r="E657" s="36"/>
      <c r="F657" s="36"/>
      <c r="G657" s="36"/>
    </row>
    <row r="658" spans="5:7">
      <c r="E658" s="36"/>
      <c r="F658" s="36"/>
      <c r="G658" s="36"/>
    </row>
    <row r="659" spans="5:7">
      <c r="E659" s="36"/>
      <c r="F659" s="36"/>
      <c r="G659" s="36"/>
    </row>
    <row r="660" spans="5:7">
      <c r="E660" s="36"/>
      <c r="F660" s="36"/>
      <c r="G660" s="36"/>
    </row>
    <row r="661" spans="5:7">
      <c r="E661" s="36"/>
      <c r="F661" s="36"/>
      <c r="G661" s="36"/>
    </row>
    <row r="662" spans="5:7">
      <c r="E662" s="36"/>
      <c r="F662" s="36"/>
      <c r="G662" s="36"/>
    </row>
    <row r="663" spans="5:7">
      <c r="E663" s="36"/>
      <c r="F663" s="36"/>
      <c r="G663" s="36"/>
    </row>
    <row r="664" spans="5:7">
      <c r="E664" s="36"/>
      <c r="F664" s="36"/>
      <c r="G664" s="36"/>
    </row>
    <row r="665" spans="5:7">
      <c r="E665" s="36"/>
      <c r="F665" s="36"/>
      <c r="G665" s="36"/>
    </row>
    <row r="666" spans="5:7">
      <c r="E666" s="36"/>
      <c r="F666" s="36"/>
      <c r="G666" s="36"/>
    </row>
    <row r="667" spans="5:7">
      <c r="E667" s="36"/>
      <c r="F667" s="36"/>
      <c r="G667" s="36"/>
    </row>
    <row r="668" spans="5:7">
      <c r="E668" s="36"/>
      <c r="F668" s="36"/>
      <c r="G668" s="36"/>
    </row>
    <row r="669" spans="5:7">
      <c r="E669" s="36"/>
      <c r="F669" s="36"/>
      <c r="G669" s="36"/>
    </row>
    <row r="670" spans="5:7">
      <c r="E670" s="36"/>
      <c r="F670" s="36"/>
      <c r="G670" s="36"/>
    </row>
    <row r="671" spans="5:7">
      <c r="E671" s="36"/>
      <c r="F671" s="36"/>
      <c r="G671" s="36"/>
    </row>
    <row r="672" spans="5:7">
      <c r="E672" s="36"/>
      <c r="F672" s="36"/>
      <c r="G672" s="36"/>
    </row>
    <row r="673" spans="5:7">
      <c r="E673" s="36"/>
      <c r="F673" s="36"/>
      <c r="G673" s="36"/>
    </row>
    <row r="674" spans="5:7">
      <c r="E674" s="36"/>
      <c r="F674" s="36"/>
      <c r="G674" s="36"/>
    </row>
    <row r="675" spans="5:7">
      <c r="E675" s="36"/>
      <c r="F675" s="36"/>
      <c r="G675" s="36"/>
    </row>
    <row r="676" spans="5:7">
      <c r="E676" s="36"/>
      <c r="F676" s="36"/>
      <c r="G676" s="36"/>
    </row>
    <row r="677" spans="5:7">
      <c r="E677" s="36"/>
      <c r="F677" s="36"/>
      <c r="G677" s="36"/>
    </row>
    <row r="678" spans="5:7">
      <c r="E678" s="36"/>
      <c r="F678" s="36"/>
      <c r="G678" s="36"/>
    </row>
    <row r="679" spans="5:7">
      <c r="E679" s="36"/>
      <c r="F679" s="36"/>
      <c r="G679" s="36"/>
    </row>
    <row r="680" spans="5:7">
      <c r="E680" s="36"/>
      <c r="F680" s="36"/>
      <c r="G680" s="36"/>
    </row>
    <row r="681" spans="5:7">
      <c r="E681" s="36"/>
      <c r="F681" s="36"/>
      <c r="G681" s="36"/>
    </row>
    <row r="682" spans="5:7">
      <c r="E682" s="36"/>
      <c r="F682" s="36"/>
      <c r="G682" s="36"/>
    </row>
    <row r="683" spans="5:7">
      <c r="E683" s="36"/>
      <c r="F683" s="36"/>
      <c r="G683" s="36"/>
    </row>
    <row r="684" spans="5:7">
      <c r="E684" s="36"/>
      <c r="F684" s="36"/>
      <c r="G684" s="36"/>
    </row>
    <row r="685" spans="5:7">
      <c r="E685" s="36"/>
      <c r="F685" s="36"/>
      <c r="G685" s="36"/>
    </row>
    <row r="686" spans="5:7">
      <c r="E686" s="36"/>
      <c r="F686" s="36"/>
      <c r="G686" s="36"/>
    </row>
    <row r="687" spans="5:7">
      <c r="E687" s="36"/>
      <c r="F687" s="36"/>
      <c r="G687" s="36"/>
    </row>
    <row r="688" spans="5:7">
      <c r="E688" s="36"/>
      <c r="F688" s="36"/>
      <c r="G688" s="36"/>
    </row>
    <row r="689" spans="5:7">
      <c r="E689" s="36"/>
      <c r="F689" s="36"/>
      <c r="G689" s="36"/>
    </row>
    <row r="690" spans="5:7">
      <c r="E690" s="36"/>
      <c r="F690" s="36"/>
      <c r="G690" s="36"/>
    </row>
    <row r="691" spans="5:7">
      <c r="E691" s="36"/>
      <c r="F691" s="36"/>
      <c r="G691" s="36"/>
    </row>
    <row r="692" spans="5:7">
      <c r="E692" s="36"/>
      <c r="F692" s="36"/>
      <c r="G692" s="36"/>
    </row>
    <row r="693" spans="5:7">
      <c r="E693" s="36"/>
      <c r="F693" s="36"/>
      <c r="G693" s="36"/>
    </row>
    <row r="694" spans="5:7">
      <c r="E694" s="36"/>
      <c r="F694" s="36"/>
      <c r="G694" s="36"/>
    </row>
    <row r="695" spans="5:7">
      <c r="E695" s="36"/>
      <c r="F695" s="36"/>
      <c r="G695" s="36"/>
    </row>
    <row r="696" spans="5:7">
      <c r="E696" s="36"/>
      <c r="F696" s="36"/>
      <c r="G696" s="36"/>
    </row>
    <row r="697" spans="5:7">
      <c r="E697" s="36"/>
      <c r="F697" s="36"/>
      <c r="G697" s="36"/>
    </row>
    <row r="698" spans="5:7">
      <c r="E698" s="36"/>
      <c r="F698" s="36"/>
      <c r="G698" s="36"/>
    </row>
    <row r="699" spans="5:7">
      <c r="E699" s="36"/>
      <c r="F699" s="36"/>
      <c r="G699" s="36"/>
    </row>
    <row r="700" spans="5:7">
      <c r="E700" s="36"/>
      <c r="F700" s="36"/>
      <c r="G700" s="36"/>
    </row>
    <row r="701" spans="5:7">
      <c r="E701" s="36"/>
      <c r="F701" s="36"/>
      <c r="G701" s="36"/>
    </row>
    <row r="702" spans="5:7">
      <c r="E702" s="36"/>
      <c r="F702" s="36"/>
      <c r="G702" s="36"/>
    </row>
    <row r="703" spans="5:7">
      <c r="E703" s="36"/>
      <c r="F703" s="36"/>
      <c r="G703" s="36"/>
    </row>
    <row r="704" spans="5:7">
      <c r="E704" s="36"/>
      <c r="F704" s="36"/>
      <c r="G704" s="36"/>
    </row>
    <row r="705" spans="5:7">
      <c r="E705" s="36"/>
      <c r="F705" s="36"/>
      <c r="G705" s="36"/>
    </row>
    <row r="706" spans="5:7">
      <c r="E706" s="36"/>
      <c r="F706" s="36"/>
      <c r="G706" s="36"/>
    </row>
    <row r="707" spans="5:7">
      <c r="E707" s="36"/>
      <c r="F707" s="36"/>
      <c r="G707" s="36"/>
    </row>
    <row r="708" spans="5:7">
      <c r="E708" s="36"/>
      <c r="F708" s="36"/>
      <c r="G708" s="36"/>
    </row>
    <row r="709" spans="5:7">
      <c r="E709" s="36"/>
      <c r="F709" s="36"/>
      <c r="G709" s="36"/>
    </row>
    <row r="710" spans="5:7">
      <c r="E710" s="36"/>
      <c r="F710" s="36"/>
      <c r="G710" s="36"/>
    </row>
    <row r="711" spans="5:7">
      <c r="E711" s="36"/>
      <c r="F711" s="36"/>
      <c r="G711" s="36"/>
    </row>
    <row r="712" spans="5:7">
      <c r="E712" s="36"/>
      <c r="F712" s="36"/>
      <c r="G712" s="36"/>
    </row>
    <row r="713" spans="5:7">
      <c r="E713" s="36"/>
      <c r="F713" s="36"/>
      <c r="G713" s="36"/>
    </row>
    <row r="714" spans="5:7">
      <c r="E714" s="36"/>
      <c r="F714" s="36"/>
      <c r="G714" s="36"/>
    </row>
    <row r="715" spans="5:7">
      <c r="E715" s="36"/>
      <c r="F715" s="36"/>
      <c r="G715" s="36"/>
    </row>
    <row r="716" spans="5:7">
      <c r="E716" s="36"/>
      <c r="F716" s="36"/>
      <c r="G716" s="36"/>
    </row>
    <row r="717" spans="5:7">
      <c r="E717" s="36"/>
      <c r="F717" s="36"/>
      <c r="G717" s="36"/>
    </row>
    <row r="718" spans="5:7">
      <c r="E718" s="36"/>
      <c r="F718" s="36"/>
      <c r="G718" s="36"/>
    </row>
    <row r="719" spans="5:7">
      <c r="E719" s="36"/>
      <c r="F719" s="36"/>
      <c r="G719" s="36"/>
    </row>
    <row r="720" spans="5:7">
      <c r="E720" s="36"/>
      <c r="F720" s="36"/>
      <c r="G720" s="36"/>
    </row>
    <row r="721" spans="5:7">
      <c r="E721" s="36"/>
      <c r="F721" s="36"/>
      <c r="G721" s="36"/>
    </row>
    <row r="722" spans="5:7">
      <c r="E722" s="36"/>
      <c r="F722" s="36"/>
      <c r="G722" s="36"/>
    </row>
    <row r="723" spans="5:7">
      <c r="E723" s="36"/>
      <c r="F723" s="36"/>
      <c r="G723" s="36"/>
    </row>
    <row r="724" spans="5:7">
      <c r="E724" s="36"/>
      <c r="F724" s="36"/>
      <c r="G724" s="36"/>
    </row>
    <row r="725" spans="5:7">
      <c r="E725" s="36"/>
      <c r="F725" s="36"/>
      <c r="G725" s="36"/>
    </row>
    <row r="726" spans="5:7">
      <c r="E726" s="36"/>
      <c r="F726" s="36"/>
      <c r="G726" s="36"/>
    </row>
    <row r="727" spans="5:7">
      <c r="E727" s="36"/>
      <c r="F727" s="36"/>
      <c r="G727" s="36"/>
    </row>
    <row r="728" spans="5:7">
      <c r="E728" s="36"/>
      <c r="F728" s="36"/>
      <c r="G728" s="36"/>
    </row>
    <row r="729" spans="5:7">
      <c r="E729" s="36"/>
      <c r="F729" s="36"/>
      <c r="G729" s="36"/>
    </row>
    <row r="730" spans="5:7">
      <c r="E730" s="36"/>
      <c r="F730" s="36"/>
      <c r="G730" s="36"/>
    </row>
    <row r="731" spans="5:7">
      <c r="E731" s="36"/>
      <c r="F731" s="36"/>
      <c r="G731" s="36"/>
    </row>
    <row r="732" spans="5:7">
      <c r="E732" s="36"/>
      <c r="F732" s="36"/>
      <c r="G732" s="36"/>
    </row>
    <row r="733" spans="5:7">
      <c r="E733" s="36"/>
      <c r="F733" s="36"/>
      <c r="G733" s="36"/>
    </row>
    <row r="734" spans="5:7">
      <c r="E734" s="36"/>
      <c r="F734" s="36"/>
      <c r="G734" s="36"/>
    </row>
    <row r="735" spans="5:7">
      <c r="E735" s="36"/>
      <c r="F735" s="36"/>
      <c r="G735" s="36"/>
    </row>
    <row r="736" spans="5:7">
      <c r="E736" s="36"/>
      <c r="F736" s="36"/>
      <c r="G736" s="36"/>
    </row>
    <row r="737" spans="5:7">
      <c r="E737" s="36"/>
      <c r="F737" s="36"/>
      <c r="G737" s="36"/>
    </row>
    <row r="738" spans="5:7">
      <c r="E738" s="36"/>
      <c r="F738" s="36"/>
      <c r="G738" s="36"/>
    </row>
    <row r="739" spans="5:7">
      <c r="E739" s="36"/>
      <c r="F739" s="36"/>
      <c r="G739" s="36"/>
    </row>
    <row r="740" spans="5:7">
      <c r="E740" s="36"/>
      <c r="F740" s="36"/>
      <c r="G740" s="36"/>
    </row>
    <row r="741" spans="5:7">
      <c r="E741" s="36"/>
      <c r="F741" s="36"/>
      <c r="G741" s="36"/>
    </row>
    <row r="742" spans="5:7">
      <c r="E742" s="36"/>
      <c r="F742" s="36"/>
      <c r="G742" s="36"/>
    </row>
    <row r="743" spans="5:7">
      <c r="E743" s="36"/>
      <c r="F743" s="36"/>
      <c r="G743" s="36"/>
    </row>
    <row r="744" spans="5:7">
      <c r="E744" s="36"/>
      <c r="F744" s="36"/>
      <c r="G744" s="36"/>
    </row>
    <row r="745" spans="5:7">
      <c r="E745" s="36"/>
      <c r="F745" s="36"/>
      <c r="G745" s="36"/>
    </row>
    <row r="746" spans="5:7">
      <c r="E746" s="36"/>
      <c r="F746" s="36"/>
      <c r="G746" s="36"/>
    </row>
    <row r="747" spans="5:7">
      <c r="E747" s="36"/>
      <c r="F747" s="36"/>
      <c r="G747" s="36"/>
    </row>
    <row r="748" spans="5:7">
      <c r="E748" s="36"/>
      <c r="F748" s="36"/>
      <c r="G748" s="36"/>
    </row>
    <row r="749" spans="5:7">
      <c r="E749" s="36"/>
      <c r="F749" s="36"/>
      <c r="G749" s="36"/>
    </row>
    <row r="750" spans="5:7">
      <c r="E750" s="36"/>
      <c r="F750" s="36"/>
      <c r="G750" s="36"/>
    </row>
    <row r="751" spans="5:7">
      <c r="E751" s="36"/>
      <c r="F751" s="36"/>
      <c r="G751" s="36"/>
    </row>
    <row r="752" spans="5:7">
      <c r="E752" s="36"/>
      <c r="F752" s="36"/>
      <c r="G752" s="36"/>
    </row>
    <row r="753" spans="5:7">
      <c r="E753" s="36"/>
      <c r="F753" s="36"/>
      <c r="G753" s="36"/>
    </row>
    <row r="754" spans="5:7">
      <c r="E754" s="36"/>
      <c r="F754" s="36"/>
      <c r="G754" s="36"/>
    </row>
    <row r="755" spans="5:7">
      <c r="E755" s="36"/>
      <c r="F755" s="36"/>
      <c r="G755" s="36"/>
    </row>
    <row r="756" spans="5:7">
      <c r="E756" s="36"/>
      <c r="F756" s="36"/>
      <c r="G756" s="36"/>
    </row>
    <row r="757" spans="5:7">
      <c r="E757" s="36"/>
      <c r="F757" s="36"/>
      <c r="G757" s="36"/>
    </row>
    <row r="758" spans="5:7">
      <c r="E758" s="36"/>
      <c r="F758" s="36"/>
      <c r="G758" s="36"/>
    </row>
    <row r="759" spans="5:7">
      <c r="E759" s="36"/>
      <c r="F759" s="36"/>
      <c r="G759" s="36"/>
    </row>
    <row r="760" spans="5:7">
      <c r="E760" s="36"/>
      <c r="F760" s="36"/>
      <c r="G760" s="36"/>
    </row>
    <row r="761" spans="5:7">
      <c r="E761" s="36"/>
      <c r="F761" s="36"/>
      <c r="G761" s="36"/>
    </row>
    <row r="762" spans="5:7">
      <c r="E762" s="36"/>
      <c r="F762" s="36"/>
      <c r="G762" s="36"/>
    </row>
    <row r="763" spans="5:7">
      <c r="E763" s="36"/>
      <c r="F763" s="36"/>
      <c r="G763" s="36"/>
    </row>
    <row r="764" spans="5:7">
      <c r="E764" s="36"/>
      <c r="F764" s="36"/>
      <c r="G764" s="36"/>
    </row>
    <row r="765" spans="5:7">
      <c r="E765" s="36"/>
      <c r="F765" s="36"/>
      <c r="G765" s="36"/>
    </row>
    <row r="766" spans="5:7">
      <c r="E766" s="36"/>
      <c r="F766" s="36"/>
      <c r="G766" s="36"/>
    </row>
    <row r="767" spans="5:7">
      <c r="E767" s="36"/>
      <c r="F767" s="36"/>
      <c r="G767" s="36"/>
    </row>
    <row r="768" spans="5:7">
      <c r="E768" s="36"/>
      <c r="F768" s="36"/>
      <c r="G768" s="36"/>
    </row>
    <row r="769" spans="5:7">
      <c r="E769" s="36"/>
      <c r="F769" s="36"/>
      <c r="G769" s="36"/>
    </row>
    <row r="770" spans="5:7">
      <c r="E770" s="36"/>
      <c r="F770" s="36"/>
      <c r="G770" s="36"/>
    </row>
    <row r="771" spans="5:7">
      <c r="E771" s="36"/>
      <c r="F771" s="36"/>
      <c r="G771" s="36"/>
    </row>
    <row r="772" spans="5:7">
      <c r="E772" s="36"/>
      <c r="F772" s="36"/>
      <c r="G772" s="36"/>
    </row>
    <row r="773" spans="5:7">
      <c r="E773" s="36"/>
      <c r="F773" s="36"/>
      <c r="G773" s="36"/>
    </row>
    <row r="774" spans="5:7">
      <c r="E774" s="36"/>
      <c r="F774" s="36"/>
      <c r="G774" s="36"/>
    </row>
    <row r="775" spans="5:7">
      <c r="E775" s="36"/>
      <c r="F775" s="36"/>
      <c r="G775" s="36"/>
    </row>
    <row r="776" spans="5:7">
      <c r="E776" s="36"/>
      <c r="F776" s="36"/>
      <c r="G776" s="36"/>
    </row>
    <row r="777" spans="5:7">
      <c r="E777" s="36"/>
      <c r="F777" s="36"/>
      <c r="G777" s="36"/>
    </row>
    <row r="778" spans="5:7">
      <c r="E778" s="36"/>
      <c r="F778" s="36"/>
      <c r="G778" s="36"/>
    </row>
    <row r="779" spans="5:7">
      <c r="E779" s="36"/>
      <c r="F779" s="36"/>
      <c r="G779" s="36"/>
    </row>
    <row r="780" spans="5:7">
      <c r="E780" s="36"/>
      <c r="F780" s="36"/>
      <c r="G780" s="36"/>
    </row>
    <row r="781" spans="5:7">
      <c r="E781" s="36"/>
      <c r="F781" s="36"/>
      <c r="G781" s="36"/>
    </row>
    <row r="782" spans="5:7">
      <c r="E782" s="36"/>
      <c r="F782" s="36"/>
      <c r="G782" s="36"/>
    </row>
    <row r="783" spans="5:7">
      <c r="E783" s="36"/>
      <c r="F783" s="36"/>
      <c r="G783" s="36"/>
    </row>
    <row r="784" spans="5:7">
      <c r="E784" s="36"/>
      <c r="F784" s="36"/>
      <c r="G784" s="36"/>
    </row>
    <row r="785" spans="5:7">
      <c r="E785" s="36"/>
      <c r="F785" s="36"/>
      <c r="G785" s="36"/>
    </row>
    <row r="786" spans="5:7">
      <c r="E786" s="36"/>
      <c r="F786" s="36"/>
      <c r="G786" s="36"/>
    </row>
    <row r="787" spans="5:7">
      <c r="E787" s="36"/>
      <c r="F787" s="36"/>
      <c r="G787" s="36"/>
    </row>
    <row r="788" spans="5:7">
      <c r="E788" s="36"/>
      <c r="F788" s="36"/>
      <c r="G788" s="36"/>
    </row>
    <row r="789" spans="5:7">
      <c r="E789" s="36"/>
      <c r="F789" s="36"/>
      <c r="G789" s="36"/>
    </row>
    <row r="790" spans="5:7">
      <c r="E790" s="36"/>
      <c r="F790" s="36"/>
      <c r="G790" s="36"/>
    </row>
    <row r="791" spans="5:7">
      <c r="E791" s="36"/>
      <c r="F791" s="36"/>
      <c r="G791" s="36"/>
    </row>
    <row r="792" spans="5:7">
      <c r="E792" s="36"/>
      <c r="F792" s="36"/>
      <c r="G792" s="36"/>
    </row>
    <row r="793" spans="5:7">
      <c r="E793" s="36"/>
      <c r="F793" s="36"/>
      <c r="G793" s="36"/>
    </row>
    <row r="794" spans="5:7">
      <c r="E794" s="36"/>
      <c r="F794" s="36"/>
      <c r="G794" s="36"/>
    </row>
    <row r="795" spans="5:7">
      <c r="E795" s="36"/>
      <c r="F795" s="36"/>
      <c r="G795" s="36"/>
    </row>
    <row r="796" spans="5:7">
      <c r="E796" s="36"/>
      <c r="F796" s="36"/>
      <c r="G796" s="36"/>
    </row>
    <row r="797" spans="5:7">
      <c r="E797" s="36"/>
      <c r="F797" s="36"/>
      <c r="G797" s="36"/>
    </row>
    <row r="798" spans="5:7">
      <c r="E798" s="36"/>
      <c r="F798" s="36"/>
      <c r="G798" s="36"/>
    </row>
    <row r="799" spans="5:7">
      <c r="E799" s="36"/>
      <c r="F799" s="36"/>
      <c r="G799" s="36"/>
    </row>
    <row r="800" spans="5:7">
      <c r="E800" s="36"/>
      <c r="F800" s="36"/>
      <c r="G800" s="36"/>
    </row>
    <row r="801" spans="5:7">
      <c r="E801" s="36"/>
      <c r="F801" s="36"/>
      <c r="G801" s="36"/>
    </row>
    <row r="802" spans="5:7">
      <c r="E802" s="36"/>
      <c r="F802" s="36"/>
      <c r="G802" s="36"/>
    </row>
    <row r="803" spans="5:7">
      <c r="E803" s="36"/>
      <c r="F803" s="36"/>
      <c r="G803" s="36"/>
    </row>
    <row r="804" spans="5:7">
      <c r="E804" s="36"/>
      <c r="F804" s="36"/>
      <c r="G804" s="36"/>
    </row>
    <row r="805" spans="5:7">
      <c r="E805" s="36"/>
      <c r="F805" s="36"/>
      <c r="G805" s="36"/>
    </row>
    <row r="806" spans="5:7">
      <c r="E806" s="36"/>
      <c r="F806" s="36"/>
      <c r="G806" s="36"/>
    </row>
    <row r="807" spans="5:7">
      <c r="E807" s="36"/>
      <c r="F807" s="36"/>
      <c r="G807" s="36"/>
    </row>
    <row r="808" spans="5:7">
      <c r="E808" s="36"/>
      <c r="F808" s="36"/>
      <c r="G808" s="36"/>
    </row>
    <row r="809" spans="5:7">
      <c r="E809" s="36"/>
      <c r="F809" s="36"/>
      <c r="G809" s="36"/>
    </row>
    <row r="810" spans="5:7">
      <c r="E810" s="36"/>
      <c r="F810" s="36"/>
      <c r="G810" s="36"/>
    </row>
    <row r="811" spans="5:7">
      <c r="E811" s="36"/>
      <c r="F811" s="36"/>
      <c r="G811" s="36"/>
    </row>
    <row r="812" spans="5:7">
      <c r="E812" s="36"/>
      <c r="F812" s="36"/>
      <c r="G812" s="36"/>
    </row>
    <row r="813" spans="5:7">
      <c r="E813" s="36"/>
      <c r="F813" s="36"/>
      <c r="G813" s="36"/>
    </row>
    <row r="814" spans="5:7">
      <c r="E814" s="36"/>
      <c r="F814" s="36"/>
      <c r="G814" s="36"/>
    </row>
    <row r="815" spans="5:7">
      <c r="E815" s="36"/>
      <c r="F815" s="36"/>
      <c r="G815" s="36"/>
    </row>
    <row r="816" spans="5:7">
      <c r="E816" s="36"/>
      <c r="F816" s="36"/>
      <c r="G816" s="36"/>
    </row>
    <row r="817" spans="5:7">
      <c r="E817" s="36"/>
      <c r="F817" s="36"/>
      <c r="G817" s="36"/>
    </row>
    <row r="818" spans="5:7">
      <c r="E818" s="36"/>
      <c r="F818" s="36"/>
      <c r="G818" s="36"/>
    </row>
    <row r="819" spans="5:7">
      <c r="E819" s="36"/>
      <c r="F819" s="36"/>
      <c r="G819" s="36"/>
    </row>
    <row r="820" spans="5:7">
      <c r="E820" s="36"/>
      <c r="F820" s="36"/>
      <c r="G820" s="36"/>
    </row>
    <row r="821" spans="5:7">
      <c r="E821" s="36"/>
      <c r="F821" s="36"/>
      <c r="G821" s="36"/>
    </row>
    <row r="822" spans="5:7">
      <c r="E822" s="36"/>
      <c r="F822" s="36"/>
      <c r="G822" s="36"/>
    </row>
    <row r="823" spans="5:7">
      <c r="E823" s="36"/>
      <c r="F823" s="36"/>
      <c r="G823" s="36"/>
    </row>
    <row r="824" spans="5:7">
      <c r="E824" s="36"/>
      <c r="F824" s="36"/>
      <c r="G824" s="36"/>
    </row>
    <row r="825" spans="5:7">
      <c r="E825" s="36"/>
      <c r="F825" s="36"/>
      <c r="G825" s="36"/>
    </row>
    <row r="826" spans="5:7">
      <c r="E826" s="36"/>
      <c r="F826" s="36"/>
      <c r="G826" s="36"/>
    </row>
    <row r="827" spans="5:7">
      <c r="E827" s="36"/>
      <c r="F827" s="36"/>
      <c r="G827" s="36"/>
    </row>
    <row r="828" spans="5:7">
      <c r="E828" s="36"/>
      <c r="F828" s="36"/>
      <c r="G828" s="36"/>
    </row>
    <row r="829" spans="5:7">
      <c r="E829" s="36"/>
      <c r="F829" s="36"/>
      <c r="G829" s="36"/>
    </row>
    <row r="830" spans="5:7">
      <c r="E830" s="36"/>
      <c r="F830" s="36"/>
      <c r="G830" s="36"/>
    </row>
    <row r="831" spans="5:7">
      <c r="E831" s="36"/>
      <c r="F831" s="36"/>
      <c r="G831" s="36"/>
    </row>
    <row r="832" spans="5:7">
      <c r="E832" s="36"/>
      <c r="F832" s="36"/>
      <c r="G832" s="36"/>
    </row>
    <row r="833" spans="5:7">
      <c r="E833" s="36"/>
      <c r="F833" s="36"/>
      <c r="G833" s="36"/>
    </row>
    <row r="834" spans="5:7">
      <c r="E834" s="36"/>
      <c r="F834" s="36"/>
      <c r="G834" s="36"/>
    </row>
    <row r="835" spans="5:7">
      <c r="E835" s="36"/>
      <c r="F835" s="36"/>
      <c r="G835" s="36"/>
    </row>
    <row r="836" spans="5:7">
      <c r="E836" s="36"/>
      <c r="F836" s="36"/>
      <c r="G836" s="36"/>
    </row>
    <row r="837" spans="5:7">
      <c r="E837" s="36"/>
      <c r="F837" s="36"/>
      <c r="G837" s="36"/>
    </row>
    <row r="838" spans="5:7">
      <c r="E838" s="36"/>
      <c r="F838" s="36"/>
      <c r="G838" s="36"/>
    </row>
    <row r="839" spans="5:7">
      <c r="E839" s="36"/>
      <c r="F839" s="36"/>
      <c r="G839" s="36"/>
    </row>
    <row r="840" spans="5:7">
      <c r="E840" s="36"/>
      <c r="F840" s="36"/>
      <c r="G840" s="36"/>
    </row>
    <row r="841" spans="5:7">
      <c r="E841" s="36"/>
      <c r="F841" s="36"/>
      <c r="G841" s="36"/>
    </row>
    <row r="842" spans="5:7">
      <c r="E842" s="36"/>
      <c r="F842" s="36"/>
      <c r="G842" s="36"/>
    </row>
    <row r="843" spans="5:7">
      <c r="E843" s="36"/>
      <c r="F843" s="36"/>
      <c r="G843" s="36"/>
    </row>
    <row r="844" spans="5:7">
      <c r="E844" s="36"/>
      <c r="F844" s="36"/>
      <c r="G844" s="36"/>
    </row>
    <row r="845" spans="5:7">
      <c r="E845" s="36"/>
      <c r="F845" s="36"/>
      <c r="G845" s="36"/>
    </row>
    <row r="846" spans="5:7">
      <c r="E846" s="36"/>
      <c r="F846" s="36"/>
      <c r="G846" s="36"/>
    </row>
    <row r="847" spans="5:7">
      <c r="E847" s="36"/>
      <c r="F847" s="36"/>
      <c r="G847" s="36"/>
    </row>
    <row r="848" spans="5:7">
      <c r="E848" s="36"/>
      <c r="F848" s="36"/>
      <c r="G848" s="36"/>
    </row>
    <row r="849" spans="5:7">
      <c r="E849" s="36"/>
      <c r="F849" s="36"/>
      <c r="G849" s="36"/>
    </row>
    <row r="850" spans="5:7">
      <c r="E850" s="36"/>
      <c r="F850" s="36"/>
      <c r="G850" s="36"/>
    </row>
    <row r="851" spans="5:7">
      <c r="E851" s="36"/>
      <c r="F851" s="36"/>
      <c r="G851" s="36"/>
    </row>
    <row r="852" spans="5:7">
      <c r="E852" s="36"/>
      <c r="F852" s="36"/>
      <c r="G852" s="36"/>
    </row>
    <row r="853" spans="5:7">
      <c r="E853" s="36"/>
      <c r="F853" s="36"/>
      <c r="G853" s="36"/>
    </row>
    <row r="854" spans="5:7">
      <c r="E854" s="36"/>
      <c r="F854" s="36"/>
      <c r="G854" s="36"/>
    </row>
    <row r="855" spans="5:7">
      <c r="E855" s="36"/>
      <c r="F855" s="36"/>
      <c r="G855" s="36"/>
    </row>
    <row r="856" spans="5:7">
      <c r="E856" s="36"/>
      <c r="F856" s="36"/>
      <c r="G856" s="36"/>
    </row>
    <row r="857" spans="5:7">
      <c r="E857" s="36"/>
      <c r="F857" s="36"/>
      <c r="G857" s="36"/>
    </row>
    <row r="858" spans="5:7">
      <c r="E858" s="36"/>
      <c r="F858" s="36"/>
      <c r="G858" s="36"/>
    </row>
    <row r="859" spans="5:7">
      <c r="E859" s="36"/>
      <c r="F859" s="36"/>
      <c r="G859" s="36"/>
    </row>
    <row r="860" spans="5:7">
      <c r="E860" s="36"/>
      <c r="F860" s="36"/>
      <c r="G860" s="36"/>
    </row>
    <row r="861" spans="5:7">
      <c r="E861" s="36"/>
      <c r="F861" s="36"/>
      <c r="G861" s="36"/>
    </row>
    <row r="862" spans="5:7">
      <c r="E862" s="36"/>
      <c r="F862" s="36"/>
      <c r="G862" s="36"/>
    </row>
    <row r="863" spans="5:7">
      <c r="E863" s="36"/>
      <c r="F863" s="36"/>
      <c r="G863" s="36"/>
    </row>
    <row r="864" spans="5:7">
      <c r="E864" s="36"/>
      <c r="F864" s="36"/>
      <c r="G864" s="36"/>
    </row>
    <row r="865" spans="5:7">
      <c r="E865" s="36"/>
      <c r="F865" s="36"/>
      <c r="G865" s="36"/>
    </row>
    <row r="866" spans="5:7">
      <c r="E866" s="36"/>
      <c r="F866" s="36"/>
      <c r="G866" s="36"/>
    </row>
    <row r="867" spans="5:7">
      <c r="E867" s="36"/>
      <c r="F867" s="36"/>
      <c r="G867" s="36"/>
    </row>
    <row r="868" spans="5:7">
      <c r="E868" s="36"/>
      <c r="F868" s="36"/>
      <c r="G868" s="36"/>
    </row>
    <row r="869" spans="5:7">
      <c r="E869" s="36"/>
      <c r="F869" s="36"/>
      <c r="G869" s="36"/>
    </row>
    <row r="870" spans="5:7">
      <c r="E870" s="36"/>
      <c r="F870" s="36"/>
      <c r="G870" s="36"/>
    </row>
    <row r="871" spans="5:7">
      <c r="E871" s="36"/>
      <c r="F871" s="36"/>
      <c r="G871" s="36"/>
    </row>
    <row r="872" spans="5:7">
      <c r="E872" s="36"/>
      <c r="F872" s="36"/>
      <c r="G872" s="36"/>
    </row>
    <row r="873" spans="5:7">
      <c r="E873" s="36"/>
      <c r="F873" s="36"/>
      <c r="G873" s="36"/>
    </row>
    <row r="874" spans="5:7">
      <c r="E874" s="36"/>
      <c r="F874" s="36"/>
      <c r="G874" s="36"/>
    </row>
    <row r="875" spans="5:7">
      <c r="E875" s="36"/>
      <c r="F875" s="36"/>
      <c r="G875" s="36"/>
    </row>
    <row r="876" spans="5:7">
      <c r="E876" s="36"/>
      <c r="F876" s="36"/>
      <c r="G876" s="36"/>
    </row>
    <row r="877" spans="5:7">
      <c r="E877" s="36"/>
      <c r="F877" s="36"/>
      <c r="G877" s="36"/>
    </row>
    <row r="878" spans="5:7">
      <c r="E878" s="36"/>
      <c r="F878" s="36"/>
      <c r="G878" s="36"/>
    </row>
    <row r="879" spans="5:7">
      <c r="E879" s="36"/>
      <c r="F879" s="36"/>
      <c r="G879" s="36"/>
    </row>
    <row r="880" spans="5:7">
      <c r="E880" s="36"/>
      <c r="F880" s="36"/>
      <c r="G880" s="36"/>
    </row>
    <row r="881" spans="5:7">
      <c r="E881" s="36"/>
      <c r="F881" s="36"/>
      <c r="G881" s="36"/>
    </row>
    <row r="882" spans="5:7">
      <c r="E882" s="36"/>
      <c r="F882" s="36"/>
      <c r="G882" s="36"/>
    </row>
    <row r="883" spans="5:7">
      <c r="E883" s="36"/>
      <c r="F883" s="36"/>
      <c r="G883" s="36"/>
    </row>
    <row r="884" spans="5:7">
      <c r="E884" s="36"/>
      <c r="F884" s="36"/>
      <c r="G884" s="36"/>
    </row>
    <row r="885" spans="5:7">
      <c r="E885" s="36"/>
      <c r="F885" s="36"/>
      <c r="G885" s="36"/>
    </row>
    <row r="886" spans="5:7">
      <c r="E886" s="36"/>
      <c r="F886" s="36"/>
      <c r="G886" s="36"/>
    </row>
    <row r="887" spans="5:7">
      <c r="E887" s="36"/>
      <c r="F887" s="36"/>
      <c r="G887" s="36"/>
    </row>
    <row r="888" spans="5:7">
      <c r="E888" s="36"/>
      <c r="F888" s="36"/>
      <c r="G888" s="36"/>
    </row>
    <row r="889" spans="5:7">
      <c r="E889" s="36"/>
      <c r="F889" s="36"/>
      <c r="G889" s="36"/>
    </row>
    <row r="890" spans="5:7">
      <c r="E890" s="36"/>
      <c r="F890" s="36"/>
      <c r="G890" s="36"/>
    </row>
    <row r="891" spans="5:7">
      <c r="E891" s="36"/>
      <c r="F891" s="36"/>
      <c r="G891" s="36"/>
    </row>
    <row r="892" spans="5:7">
      <c r="E892" s="36"/>
      <c r="F892" s="36"/>
      <c r="G892" s="36"/>
    </row>
    <row r="893" spans="5:7">
      <c r="E893" s="36"/>
      <c r="F893" s="36"/>
      <c r="G893" s="36"/>
    </row>
    <row r="894" spans="5:7">
      <c r="E894" s="36"/>
      <c r="F894" s="36"/>
      <c r="G894" s="36"/>
    </row>
    <row r="895" spans="5:7">
      <c r="E895" s="36"/>
      <c r="F895" s="36"/>
      <c r="G895" s="36"/>
    </row>
    <row r="896" spans="5:7">
      <c r="E896" s="36"/>
      <c r="F896" s="36"/>
      <c r="G896" s="36"/>
    </row>
    <row r="897" spans="5:7">
      <c r="E897" s="36"/>
      <c r="F897" s="36"/>
      <c r="G897" s="36"/>
    </row>
    <row r="898" spans="5:7">
      <c r="E898" s="36"/>
      <c r="F898" s="36"/>
      <c r="G898" s="36"/>
    </row>
    <row r="899" spans="5:7">
      <c r="E899" s="36"/>
      <c r="F899" s="36"/>
      <c r="G899" s="36"/>
    </row>
    <row r="900" spans="5:7">
      <c r="E900" s="36"/>
      <c r="F900" s="36"/>
      <c r="G900" s="36"/>
    </row>
    <row r="901" spans="5:7">
      <c r="E901" s="36"/>
      <c r="F901" s="36"/>
      <c r="G901" s="36"/>
    </row>
    <row r="902" spans="5:7">
      <c r="E902" s="36"/>
      <c r="F902" s="36"/>
      <c r="G902" s="36"/>
    </row>
    <row r="903" spans="5:7">
      <c r="E903" s="36"/>
      <c r="F903" s="36"/>
      <c r="G903" s="36"/>
    </row>
    <row r="904" spans="5:7">
      <c r="E904" s="36"/>
      <c r="F904" s="36"/>
      <c r="G904" s="36"/>
    </row>
    <row r="905" spans="5:7">
      <c r="E905" s="36"/>
      <c r="F905" s="36"/>
      <c r="G905" s="36"/>
    </row>
  </sheetData>
  <autoFilter ref="A1:I1" xr:uid="{00000000-0009-0000-0000-000019000000}"/>
  <phoneticPr fontId="4" type="noConversion"/>
  <conditionalFormatting sqref="D1">
    <cfRule type="cellIs" dxfId="32" priority="2" operator="equal">
      <formula>0</formula>
    </cfRule>
  </conditionalFormatting>
  <conditionalFormatting sqref="F1">
    <cfRule type="cellIs" dxfId="31" priority="1" operator="equal">
      <formula>0</formula>
    </cfRule>
  </conditionalFormatting>
  <conditionalFormatting sqref="H1">
    <cfRule type="cellIs" dxfId="30" priority="6" operator="equal">
      <formula>0</formula>
    </cfRule>
  </conditionalFormatting>
  <pageMargins left="0.7" right="0.7" top="0.75" bottom="0.75" header="0.3" footer="0.3"/>
  <pageSetup paperSize="9" orientation="portrait" horizontalDpi="0" verticalDpi="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5"/>
  <dimension ref="A1:I929"/>
  <sheetViews>
    <sheetView topLeftCell="B1" zoomScaleNormal="100" workbookViewId="0">
      <pane ySplit="1" topLeftCell="A24" activePane="bottomLeft" state="frozen"/>
      <selection activeCell="XEK27" sqref="XEK27:XEL27"/>
      <selection pane="bottomLeft" activeCell="G27" sqref="G27"/>
    </sheetView>
  </sheetViews>
  <sheetFormatPr baseColWidth="10" defaultColWidth="10.875" defaultRowHeight="18" customHeight="1"/>
  <cols>
    <col min="1" max="1" width="12" style="9" customWidth="1"/>
    <col min="2" max="2" width="9" style="9" bestFit="1" customWidth="1"/>
    <col min="3" max="3" width="10.125" style="9" bestFit="1" customWidth="1"/>
    <col min="4" max="4" width="26.875" style="9" bestFit="1" customWidth="1"/>
    <col min="5" max="5" width="30.125" style="11" bestFit="1" customWidth="1"/>
    <col min="6" max="6" width="24.375" style="11" bestFit="1" customWidth="1"/>
    <col min="7" max="7" width="39.625" style="130" bestFit="1" customWidth="1"/>
    <col min="8" max="8" width="15.125" style="11" bestFit="1" customWidth="1"/>
    <col min="9" max="9" width="255.625" style="14" bestFit="1" customWidth="1"/>
    <col min="10" max="16384" width="10.875" style="11"/>
  </cols>
  <sheetData>
    <row r="1" spans="1:9" s="43" customFormat="1" ht="18" customHeight="1">
      <c r="A1" s="92" t="s">
        <v>76</v>
      </c>
      <c r="B1" s="92" t="s">
        <v>77</v>
      </c>
      <c r="C1" s="92" t="s">
        <v>0</v>
      </c>
      <c r="D1" s="8" t="s">
        <v>100</v>
      </c>
      <c r="E1" s="87" t="s">
        <v>101</v>
      </c>
      <c r="F1" s="8" t="s">
        <v>102</v>
      </c>
      <c r="G1" s="143" t="s">
        <v>165</v>
      </c>
      <c r="H1" s="33" t="s">
        <v>175</v>
      </c>
      <c r="I1" s="94" t="s">
        <v>74</v>
      </c>
    </row>
    <row r="2" spans="1:9" ht="18" customHeight="1">
      <c r="A2" s="261" t="s">
        <v>197</v>
      </c>
      <c r="B2" s="238">
        <v>2018</v>
      </c>
      <c r="C2" s="238" t="s">
        <v>55</v>
      </c>
      <c r="D2" s="237" t="s">
        <v>360</v>
      </c>
      <c r="E2" s="236" t="s">
        <v>361</v>
      </c>
      <c r="F2" s="243" t="s">
        <v>361</v>
      </c>
      <c r="G2" s="135">
        <v>72.5</v>
      </c>
      <c r="I2" s="18" t="s">
        <v>177</v>
      </c>
    </row>
    <row r="3" spans="1:9" ht="18" customHeight="1">
      <c r="A3" s="261" t="s">
        <v>197</v>
      </c>
      <c r="B3" s="240">
        <v>2018</v>
      </c>
      <c r="C3" s="240" t="s">
        <v>55</v>
      </c>
      <c r="D3" s="239" t="s">
        <v>357</v>
      </c>
      <c r="E3" s="239" t="s">
        <v>358</v>
      </c>
      <c r="F3" s="245" t="s">
        <v>398</v>
      </c>
      <c r="G3" s="130">
        <v>21.97</v>
      </c>
      <c r="I3" s="14" t="s">
        <v>406</v>
      </c>
    </row>
    <row r="4" spans="1:9" ht="18" customHeight="1">
      <c r="A4" s="261" t="s">
        <v>197</v>
      </c>
      <c r="B4" s="240">
        <v>2018</v>
      </c>
      <c r="C4" s="240" t="s">
        <v>55</v>
      </c>
      <c r="D4" s="262" t="s">
        <v>365</v>
      </c>
      <c r="E4" s="262" t="s">
        <v>365</v>
      </c>
      <c r="F4" s="263" t="s">
        <v>399</v>
      </c>
      <c r="G4" s="130">
        <v>3.88</v>
      </c>
    </row>
    <row r="5" spans="1:9" ht="18" customHeight="1">
      <c r="A5" s="261" t="s">
        <v>197</v>
      </c>
      <c r="B5" s="240">
        <v>2018</v>
      </c>
      <c r="C5" s="240" t="s">
        <v>55</v>
      </c>
      <c r="D5" s="240" t="s">
        <v>400</v>
      </c>
      <c r="E5" s="240" t="s">
        <v>401</v>
      </c>
      <c r="F5" s="245" t="s">
        <v>401</v>
      </c>
      <c r="G5" s="149">
        <v>1.55</v>
      </c>
    </row>
    <row r="6" spans="1:9" ht="18" customHeight="1">
      <c r="A6" s="261" t="s">
        <v>197</v>
      </c>
      <c r="B6" s="240">
        <v>2018</v>
      </c>
      <c r="C6" s="240" t="s">
        <v>55</v>
      </c>
      <c r="D6" s="241" t="s">
        <v>351</v>
      </c>
      <c r="E6" s="241" t="s">
        <v>352</v>
      </c>
      <c r="F6" s="245" t="s">
        <v>402</v>
      </c>
      <c r="G6" s="149">
        <v>0.1</v>
      </c>
    </row>
    <row r="7" spans="1:9" ht="18" customHeight="1">
      <c r="A7" s="261" t="s">
        <v>197</v>
      </c>
      <c r="B7" s="240">
        <v>2019</v>
      </c>
      <c r="C7" s="240" t="s">
        <v>55</v>
      </c>
      <c r="D7" s="241" t="s">
        <v>360</v>
      </c>
      <c r="E7" s="239" t="s">
        <v>361</v>
      </c>
      <c r="F7" s="245" t="s">
        <v>361</v>
      </c>
      <c r="G7" s="130">
        <v>66.150000000000006</v>
      </c>
    </row>
    <row r="8" spans="1:9" ht="18" customHeight="1">
      <c r="A8" s="261" t="s">
        <v>197</v>
      </c>
      <c r="B8" s="240">
        <v>2019</v>
      </c>
      <c r="C8" s="240" t="s">
        <v>55</v>
      </c>
      <c r="D8" s="239" t="s">
        <v>357</v>
      </c>
      <c r="E8" s="239" t="s">
        <v>358</v>
      </c>
      <c r="F8" s="245" t="s">
        <v>398</v>
      </c>
      <c r="G8" s="149">
        <v>26.3</v>
      </c>
    </row>
    <row r="9" spans="1:9" ht="18" customHeight="1">
      <c r="A9" s="261" t="s">
        <v>197</v>
      </c>
      <c r="B9" s="240">
        <v>2019</v>
      </c>
      <c r="C9" s="240" t="s">
        <v>55</v>
      </c>
      <c r="D9" s="262" t="s">
        <v>365</v>
      </c>
      <c r="E9" s="262" t="s">
        <v>365</v>
      </c>
      <c r="F9" s="263" t="s">
        <v>399</v>
      </c>
      <c r="G9" s="149">
        <v>6.11</v>
      </c>
    </row>
    <row r="10" spans="1:9" ht="18" customHeight="1">
      <c r="A10" s="261" t="s">
        <v>197</v>
      </c>
      <c r="B10" s="240">
        <v>2019</v>
      </c>
      <c r="C10" s="240" t="s">
        <v>55</v>
      </c>
      <c r="D10" s="240" t="s">
        <v>400</v>
      </c>
      <c r="E10" s="240" t="s">
        <v>401</v>
      </c>
      <c r="F10" s="245" t="s">
        <v>401</v>
      </c>
      <c r="G10" s="149">
        <v>1.37</v>
      </c>
    </row>
    <row r="11" spans="1:9" ht="18" customHeight="1">
      <c r="A11" s="261" t="s">
        <v>197</v>
      </c>
      <c r="B11" s="240">
        <v>2019</v>
      </c>
      <c r="C11" s="240" t="s">
        <v>55</v>
      </c>
      <c r="D11" s="241" t="s">
        <v>351</v>
      </c>
      <c r="E11" s="241" t="s">
        <v>352</v>
      </c>
      <c r="F11" s="245" t="s">
        <v>402</v>
      </c>
      <c r="G11" s="130">
        <v>0.08</v>
      </c>
    </row>
    <row r="12" spans="1:9" ht="18" customHeight="1">
      <c r="A12" s="261" t="s">
        <v>197</v>
      </c>
      <c r="B12" s="240">
        <v>2020</v>
      </c>
      <c r="C12" s="240" t="s">
        <v>55</v>
      </c>
      <c r="D12" s="241" t="s">
        <v>360</v>
      </c>
      <c r="E12" s="239" t="s">
        <v>361</v>
      </c>
      <c r="F12" s="245" t="s">
        <v>361</v>
      </c>
      <c r="G12" s="149">
        <v>72.42</v>
      </c>
    </row>
    <row r="13" spans="1:9" ht="18" customHeight="1">
      <c r="A13" s="261" t="s">
        <v>197</v>
      </c>
      <c r="B13" s="240">
        <v>2020</v>
      </c>
      <c r="C13" s="240" t="s">
        <v>55</v>
      </c>
      <c r="D13" s="239" t="s">
        <v>357</v>
      </c>
      <c r="E13" s="239" t="s">
        <v>358</v>
      </c>
      <c r="F13" s="245" t="s">
        <v>398</v>
      </c>
      <c r="G13" s="149">
        <v>24.98</v>
      </c>
    </row>
    <row r="14" spans="1:9" ht="18" customHeight="1">
      <c r="A14" s="261" t="s">
        <v>197</v>
      </c>
      <c r="B14" s="240">
        <v>2020</v>
      </c>
      <c r="C14" s="240" t="s">
        <v>55</v>
      </c>
      <c r="D14" s="262" t="s">
        <v>365</v>
      </c>
      <c r="E14" s="262" t="s">
        <v>365</v>
      </c>
      <c r="F14" s="263" t="s">
        <v>399</v>
      </c>
      <c r="G14" s="149">
        <v>1.23</v>
      </c>
    </row>
    <row r="15" spans="1:9" ht="18" customHeight="1">
      <c r="A15" s="261" t="s">
        <v>197</v>
      </c>
      <c r="B15" s="240">
        <v>2020</v>
      </c>
      <c r="C15" s="240" t="s">
        <v>55</v>
      </c>
      <c r="D15" s="240" t="s">
        <v>400</v>
      </c>
      <c r="E15" s="240" t="s">
        <v>401</v>
      </c>
      <c r="F15" s="245" t="s">
        <v>401</v>
      </c>
      <c r="G15" s="149">
        <v>1.28</v>
      </c>
    </row>
    <row r="16" spans="1:9" ht="18" customHeight="1">
      <c r="A16" s="261" t="s">
        <v>197</v>
      </c>
      <c r="B16" s="240">
        <v>2020</v>
      </c>
      <c r="C16" s="240" t="s">
        <v>55</v>
      </c>
      <c r="D16" s="241" t="s">
        <v>351</v>
      </c>
      <c r="E16" s="241" t="s">
        <v>352</v>
      </c>
      <c r="F16" s="245" t="s">
        <v>402</v>
      </c>
      <c r="G16" s="130">
        <v>0.08</v>
      </c>
    </row>
    <row r="17" spans="1:7" ht="18" customHeight="1">
      <c r="A17" s="261" t="s">
        <v>197</v>
      </c>
      <c r="B17" s="240">
        <v>2021</v>
      </c>
      <c r="C17" s="240" t="s">
        <v>55</v>
      </c>
      <c r="D17" s="241" t="s">
        <v>360</v>
      </c>
      <c r="E17" s="239" t="s">
        <v>361</v>
      </c>
      <c r="F17" s="245" t="s">
        <v>361</v>
      </c>
      <c r="G17" s="130">
        <v>82.36</v>
      </c>
    </row>
    <row r="18" spans="1:7" ht="18" customHeight="1">
      <c r="A18" s="261" t="s">
        <v>197</v>
      </c>
      <c r="B18" s="240">
        <v>2021</v>
      </c>
      <c r="C18" s="240" t="s">
        <v>55</v>
      </c>
      <c r="D18" s="239" t="s">
        <v>357</v>
      </c>
      <c r="E18" s="239" t="s">
        <v>358</v>
      </c>
      <c r="F18" s="245" t="s">
        <v>398</v>
      </c>
      <c r="G18" s="130">
        <v>11.69</v>
      </c>
    </row>
    <row r="19" spans="1:7" ht="18" customHeight="1">
      <c r="A19" s="261" t="s">
        <v>197</v>
      </c>
      <c r="B19" s="240">
        <v>2021</v>
      </c>
      <c r="C19" s="240" t="s">
        <v>55</v>
      </c>
      <c r="D19" s="262" t="s">
        <v>365</v>
      </c>
      <c r="E19" s="262" t="s">
        <v>365</v>
      </c>
      <c r="F19" s="263" t="s">
        <v>399</v>
      </c>
      <c r="G19" s="130">
        <v>4.18</v>
      </c>
    </row>
    <row r="20" spans="1:7" ht="18" customHeight="1">
      <c r="A20" s="261" t="s">
        <v>197</v>
      </c>
      <c r="B20" s="240">
        <v>2021</v>
      </c>
      <c r="C20" s="240" t="s">
        <v>55</v>
      </c>
      <c r="D20" s="240" t="s">
        <v>400</v>
      </c>
      <c r="E20" s="240" t="s">
        <v>401</v>
      </c>
      <c r="F20" s="245" t="s">
        <v>401</v>
      </c>
      <c r="G20" s="149">
        <v>1.5</v>
      </c>
    </row>
    <row r="21" spans="1:7" ht="18" customHeight="1">
      <c r="A21" s="261" t="s">
        <v>197</v>
      </c>
      <c r="B21" s="240">
        <v>2021</v>
      </c>
      <c r="C21" s="240" t="s">
        <v>55</v>
      </c>
      <c r="D21" s="241" t="s">
        <v>351</v>
      </c>
      <c r="E21" s="241" t="s">
        <v>352</v>
      </c>
      <c r="F21" s="245" t="s">
        <v>402</v>
      </c>
      <c r="G21" s="130">
        <v>0.28000000000000003</v>
      </c>
    </row>
    <row r="22" spans="1:7" ht="18" customHeight="1">
      <c r="A22" s="261" t="s">
        <v>197</v>
      </c>
      <c r="B22" s="240">
        <v>2022</v>
      </c>
      <c r="C22" s="240" t="s">
        <v>55</v>
      </c>
      <c r="D22" s="241" t="s">
        <v>360</v>
      </c>
      <c r="E22" s="239" t="s">
        <v>361</v>
      </c>
      <c r="F22" s="245" t="s">
        <v>361</v>
      </c>
      <c r="G22" s="130">
        <v>79.47</v>
      </c>
    </row>
    <row r="23" spans="1:7" ht="18" customHeight="1">
      <c r="A23" s="261" t="s">
        <v>197</v>
      </c>
      <c r="B23" s="240">
        <v>2022</v>
      </c>
      <c r="C23" s="240" t="s">
        <v>55</v>
      </c>
      <c r="D23" s="239" t="s">
        <v>357</v>
      </c>
      <c r="E23" s="239" t="s">
        <v>358</v>
      </c>
      <c r="F23" s="245" t="s">
        <v>398</v>
      </c>
      <c r="G23" s="149">
        <v>7.81</v>
      </c>
    </row>
    <row r="24" spans="1:7" ht="18" customHeight="1">
      <c r="A24" s="261" t="s">
        <v>197</v>
      </c>
      <c r="B24" s="240">
        <v>2022</v>
      </c>
      <c r="C24" s="240" t="s">
        <v>55</v>
      </c>
      <c r="D24" s="262" t="s">
        <v>365</v>
      </c>
      <c r="E24" s="262" t="s">
        <v>365</v>
      </c>
      <c r="F24" s="263" t="s">
        <v>399</v>
      </c>
      <c r="G24" s="149">
        <v>10.75</v>
      </c>
    </row>
    <row r="25" spans="1:7" ht="18" customHeight="1">
      <c r="A25" s="261" t="s">
        <v>197</v>
      </c>
      <c r="B25" s="240">
        <v>2022</v>
      </c>
      <c r="C25" s="240" t="s">
        <v>55</v>
      </c>
      <c r="D25" s="240" t="s">
        <v>400</v>
      </c>
      <c r="E25" s="240" t="s">
        <v>401</v>
      </c>
      <c r="F25" s="245" t="s">
        <v>401</v>
      </c>
      <c r="G25" s="130">
        <v>1.72</v>
      </c>
    </row>
    <row r="26" spans="1:7" ht="18" customHeight="1">
      <c r="A26" s="261" t="s">
        <v>197</v>
      </c>
      <c r="B26" s="240">
        <v>2022</v>
      </c>
      <c r="C26" s="240" t="s">
        <v>55</v>
      </c>
      <c r="D26" s="241" t="s">
        <v>351</v>
      </c>
      <c r="E26" s="241" t="s">
        <v>352</v>
      </c>
      <c r="F26" s="245" t="s">
        <v>402</v>
      </c>
      <c r="G26" s="149">
        <v>0.25</v>
      </c>
    </row>
    <row r="27" spans="1:7" ht="18" customHeight="1">
      <c r="F27" s="19"/>
      <c r="G27" s="149"/>
    </row>
    <row r="28" spans="1:7" ht="18" customHeight="1">
      <c r="F28" s="19"/>
      <c r="G28" s="149"/>
    </row>
    <row r="29" spans="1:7" ht="18" customHeight="1">
      <c r="F29" s="19"/>
      <c r="G29" s="149"/>
    </row>
    <row r="34" spans="6:7" ht="18" customHeight="1">
      <c r="F34" s="19"/>
      <c r="G34" s="149"/>
    </row>
    <row r="38" spans="6:7" ht="18" customHeight="1">
      <c r="F38" s="19"/>
      <c r="G38" s="149"/>
    </row>
    <row r="39" spans="6:7" ht="18" customHeight="1">
      <c r="F39" s="19"/>
      <c r="G39" s="149"/>
    </row>
    <row r="40" spans="6:7" ht="18" customHeight="1">
      <c r="F40" s="19"/>
      <c r="G40" s="149"/>
    </row>
    <row r="41" spans="6:7" ht="18" customHeight="1">
      <c r="F41" s="19"/>
      <c r="G41" s="149"/>
    </row>
    <row r="42" spans="6:7" ht="18" customHeight="1">
      <c r="F42" s="19"/>
      <c r="G42" s="149"/>
    </row>
    <row r="43" spans="6:7" ht="18" customHeight="1">
      <c r="F43" s="19"/>
      <c r="G43" s="149"/>
    </row>
    <row r="44" spans="6:7" ht="18" customHeight="1">
      <c r="F44" s="19"/>
      <c r="G44" s="149"/>
    </row>
    <row r="45" spans="6:7" ht="18" customHeight="1">
      <c r="F45" s="35"/>
      <c r="G45" s="129"/>
    </row>
    <row r="46" spans="6:7" ht="18" customHeight="1">
      <c r="F46" s="35"/>
      <c r="G46" s="129"/>
    </row>
    <row r="47" spans="6:7" ht="18" customHeight="1">
      <c r="F47" s="35"/>
      <c r="G47" s="129"/>
    </row>
    <row r="48" spans="6:7" ht="18" customHeight="1">
      <c r="F48" s="35"/>
      <c r="G48" s="129"/>
    </row>
    <row r="49" spans="6:7" ht="18" customHeight="1">
      <c r="F49" s="35"/>
      <c r="G49" s="129"/>
    </row>
    <row r="50" spans="6:7" ht="18" customHeight="1">
      <c r="F50" s="35"/>
      <c r="G50" s="129"/>
    </row>
    <row r="51" spans="6:7" ht="18" customHeight="1">
      <c r="F51" s="35"/>
      <c r="G51" s="129"/>
    </row>
    <row r="52" spans="6:7" ht="18" customHeight="1">
      <c r="F52" s="35"/>
      <c r="G52" s="129"/>
    </row>
    <row r="53" spans="6:7" ht="18" customHeight="1">
      <c r="F53" s="35"/>
      <c r="G53" s="129"/>
    </row>
    <row r="54" spans="6:7" ht="18" customHeight="1">
      <c r="F54" s="35"/>
      <c r="G54" s="129"/>
    </row>
    <row r="55" spans="6:7" ht="18" customHeight="1">
      <c r="F55" s="35"/>
      <c r="G55" s="129"/>
    </row>
    <row r="56" spans="6:7" ht="18" customHeight="1">
      <c r="F56" s="35"/>
      <c r="G56" s="129"/>
    </row>
    <row r="57" spans="6:7" ht="18" customHeight="1">
      <c r="F57" s="35"/>
      <c r="G57" s="129"/>
    </row>
    <row r="58" spans="6:7" ht="18" customHeight="1">
      <c r="F58" s="35"/>
      <c r="G58" s="129"/>
    </row>
    <row r="59" spans="6:7" ht="18" customHeight="1">
      <c r="F59" s="35"/>
      <c r="G59" s="129"/>
    </row>
    <row r="60" spans="6:7" ht="18" customHeight="1">
      <c r="F60" s="35"/>
      <c r="G60" s="129"/>
    </row>
    <row r="61" spans="6:7" ht="18" customHeight="1">
      <c r="F61" s="35"/>
      <c r="G61" s="129"/>
    </row>
    <row r="62" spans="6:7" ht="18" customHeight="1">
      <c r="F62" s="35"/>
      <c r="G62" s="129"/>
    </row>
    <row r="63" spans="6:7" ht="18" customHeight="1">
      <c r="F63" s="35"/>
      <c r="G63" s="129"/>
    </row>
    <row r="64" spans="6:7" ht="18" customHeight="1">
      <c r="F64" s="35"/>
      <c r="G64" s="129"/>
    </row>
    <row r="65" spans="6:7" ht="18" customHeight="1">
      <c r="F65" s="35"/>
      <c r="G65" s="129"/>
    </row>
    <row r="66" spans="6:7" ht="18" customHeight="1">
      <c r="F66" s="35"/>
      <c r="G66" s="129"/>
    </row>
    <row r="67" spans="6:7" ht="18" customHeight="1">
      <c r="F67" s="35"/>
      <c r="G67" s="129"/>
    </row>
    <row r="68" spans="6:7" ht="18" customHeight="1">
      <c r="F68" s="35"/>
      <c r="G68" s="129"/>
    </row>
    <row r="69" spans="6:7" ht="18" customHeight="1">
      <c r="F69" s="35"/>
      <c r="G69" s="129"/>
    </row>
    <row r="70" spans="6:7" ht="18" customHeight="1">
      <c r="F70" s="35"/>
      <c r="G70" s="129"/>
    </row>
    <row r="71" spans="6:7" ht="18" customHeight="1">
      <c r="F71" s="35"/>
      <c r="G71" s="129"/>
    </row>
    <row r="72" spans="6:7" ht="18" customHeight="1">
      <c r="F72" s="35"/>
      <c r="G72" s="129"/>
    </row>
    <row r="73" spans="6:7" ht="18" customHeight="1">
      <c r="F73" s="35"/>
      <c r="G73" s="129"/>
    </row>
    <row r="74" spans="6:7" ht="18" customHeight="1">
      <c r="F74" s="35"/>
      <c r="G74" s="129"/>
    </row>
    <row r="75" spans="6:7" ht="18" customHeight="1">
      <c r="F75" s="35"/>
      <c r="G75" s="129"/>
    </row>
    <row r="76" spans="6:7" ht="18" customHeight="1">
      <c r="F76" s="35"/>
      <c r="G76" s="129"/>
    </row>
    <row r="77" spans="6:7" ht="18" customHeight="1">
      <c r="F77" s="35"/>
      <c r="G77" s="129"/>
    </row>
    <row r="78" spans="6:7" ht="18" customHeight="1">
      <c r="F78" s="35"/>
      <c r="G78" s="129"/>
    </row>
    <row r="79" spans="6:7" ht="18" customHeight="1">
      <c r="F79" s="35"/>
      <c r="G79" s="129"/>
    </row>
    <row r="80" spans="6:7" ht="18" customHeight="1">
      <c r="F80" s="35"/>
      <c r="G80" s="129"/>
    </row>
    <row r="81" spans="6:7" ht="18" customHeight="1">
      <c r="F81" s="35"/>
      <c r="G81" s="129"/>
    </row>
    <row r="82" spans="6:7" ht="18" customHeight="1">
      <c r="F82" s="35"/>
      <c r="G82" s="129"/>
    </row>
    <row r="83" spans="6:7" ht="18" customHeight="1">
      <c r="F83" s="35"/>
      <c r="G83" s="129"/>
    </row>
    <row r="84" spans="6:7" ht="18" customHeight="1">
      <c r="F84" s="35"/>
      <c r="G84" s="129"/>
    </row>
    <row r="85" spans="6:7" ht="18" customHeight="1">
      <c r="F85" s="35"/>
      <c r="G85" s="129"/>
    </row>
    <row r="86" spans="6:7" ht="18" customHeight="1">
      <c r="F86" s="35"/>
      <c r="G86" s="129"/>
    </row>
    <row r="87" spans="6:7" ht="18" customHeight="1">
      <c r="F87" s="35"/>
      <c r="G87" s="129"/>
    </row>
    <row r="88" spans="6:7" ht="18" customHeight="1">
      <c r="F88" s="35"/>
      <c r="G88" s="129"/>
    </row>
    <row r="89" spans="6:7" ht="18" customHeight="1">
      <c r="F89" s="35"/>
      <c r="G89" s="129"/>
    </row>
    <row r="90" spans="6:7" ht="18" customHeight="1">
      <c r="F90" s="35"/>
      <c r="G90" s="129"/>
    </row>
    <row r="91" spans="6:7" ht="18" customHeight="1">
      <c r="F91" s="35"/>
      <c r="G91" s="129"/>
    </row>
    <row r="92" spans="6:7" ht="18" customHeight="1">
      <c r="F92" s="35"/>
      <c r="G92" s="129"/>
    </row>
    <row r="93" spans="6:7" ht="18" customHeight="1">
      <c r="F93" s="35"/>
      <c r="G93" s="129"/>
    </row>
    <row r="94" spans="6:7" ht="18" customHeight="1">
      <c r="F94" s="35"/>
      <c r="G94" s="129"/>
    </row>
    <row r="95" spans="6:7" ht="18" customHeight="1">
      <c r="F95" s="35"/>
      <c r="G95" s="129"/>
    </row>
    <row r="96" spans="6:7" ht="18" customHeight="1">
      <c r="F96" s="35"/>
      <c r="G96" s="129"/>
    </row>
    <row r="97" spans="6:7" ht="18" customHeight="1">
      <c r="F97" s="35"/>
      <c r="G97" s="129"/>
    </row>
    <row r="98" spans="6:7" ht="18" customHeight="1">
      <c r="F98" s="35"/>
      <c r="G98" s="129"/>
    </row>
    <row r="99" spans="6:7" ht="18" customHeight="1">
      <c r="F99" s="35"/>
      <c r="G99" s="129"/>
    </row>
    <row r="100" spans="6:7" ht="18" customHeight="1">
      <c r="F100" s="35"/>
      <c r="G100" s="129"/>
    </row>
    <row r="101" spans="6:7" ht="18" customHeight="1">
      <c r="F101" s="35"/>
      <c r="G101" s="129"/>
    </row>
    <row r="102" spans="6:7" ht="18" customHeight="1">
      <c r="F102" s="35"/>
      <c r="G102" s="129"/>
    </row>
    <row r="103" spans="6:7" ht="18" customHeight="1">
      <c r="F103" s="35"/>
      <c r="G103" s="129"/>
    </row>
    <row r="104" spans="6:7" ht="18" customHeight="1">
      <c r="F104" s="35"/>
      <c r="G104" s="129"/>
    </row>
    <row r="105" spans="6:7" ht="18" customHeight="1">
      <c r="F105" s="35"/>
      <c r="G105" s="129"/>
    </row>
    <row r="106" spans="6:7" ht="18" customHeight="1">
      <c r="F106" s="35"/>
      <c r="G106" s="129"/>
    </row>
    <row r="107" spans="6:7" ht="18" customHeight="1">
      <c r="F107" s="35"/>
      <c r="G107" s="129"/>
    </row>
    <row r="108" spans="6:7" ht="18" customHeight="1">
      <c r="F108" s="35"/>
      <c r="G108" s="129"/>
    </row>
    <row r="109" spans="6:7" ht="18" customHeight="1">
      <c r="F109" s="35"/>
      <c r="G109" s="129"/>
    </row>
    <row r="110" spans="6:7" ht="18" customHeight="1">
      <c r="F110" s="35"/>
      <c r="G110" s="129"/>
    </row>
    <row r="111" spans="6:7" ht="18" customHeight="1">
      <c r="F111" s="35"/>
      <c r="G111" s="129"/>
    </row>
    <row r="112" spans="6:7" ht="18" customHeight="1">
      <c r="F112" s="35"/>
      <c r="G112" s="129"/>
    </row>
    <row r="113" spans="6:7" ht="18" customHeight="1">
      <c r="F113" s="35"/>
      <c r="G113" s="129"/>
    </row>
    <row r="114" spans="6:7" ht="18" customHeight="1">
      <c r="F114" s="35"/>
      <c r="G114" s="129"/>
    </row>
    <row r="115" spans="6:7" ht="18" customHeight="1">
      <c r="F115" s="35"/>
      <c r="G115" s="129"/>
    </row>
    <row r="116" spans="6:7" ht="18" customHeight="1">
      <c r="F116" s="35"/>
      <c r="G116" s="129"/>
    </row>
    <row r="117" spans="6:7" ht="18" customHeight="1">
      <c r="F117" s="35"/>
      <c r="G117" s="129"/>
    </row>
    <row r="118" spans="6:7" ht="18" customHeight="1">
      <c r="F118" s="35"/>
      <c r="G118" s="129"/>
    </row>
    <row r="119" spans="6:7" ht="18" customHeight="1">
      <c r="F119" s="35"/>
      <c r="G119" s="129"/>
    </row>
    <row r="120" spans="6:7" ht="18" customHeight="1">
      <c r="F120" s="35"/>
      <c r="G120" s="129"/>
    </row>
    <row r="121" spans="6:7" ht="18" customHeight="1">
      <c r="F121" s="35"/>
      <c r="G121" s="129"/>
    </row>
    <row r="122" spans="6:7" ht="18" customHeight="1">
      <c r="F122" s="35"/>
      <c r="G122" s="129"/>
    </row>
    <row r="123" spans="6:7" ht="18" customHeight="1">
      <c r="F123" s="35"/>
      <c r="G123" s="129"/>
    </row>
    <row r="124" spans="6:7" ht="18" customHeight="1">
      <c r="F124" s="35"/>
      <c r="G124" s="129"/>
    </row>
    <row r="125" spans="6:7" ht="18" customHeight="1">
      <c r="F125" s="35"/>
      <c r="G125" s="129"/>
    </row>
    <row r="126" spans="6:7" ht="18" customHeight="1">
      <c r="F126" s="35"/>
      <c r="G126" s="129"/>
    </row>
    <row r="127" spans="6:7" ht="18" customHeight="1">
      <c r="F127" s="35"/>
      <c r="G127" s="129"/>
    </row>
    <row r="128" spans="6:7" ht="18" customHeight="1">
      <c r="F128" s="35"/>
      <c r="G128" s="129"/>
    </row>
    <row r="129" spans="6:7" ht="18" customHeight="1">
      <c r="F129" s="35"/>
      <c r="G129" s="129"/>
    </row>
    <row r="130" spans="6:7" ht="18" customHeight="1">
      <c r="F130" s="35"/>
      <c r="G130" s="129"/>
    </row>
    <row r="131" spans="6:7" ht="18" customHeight="1">
      <c r="F131" s="35"/>
      <c r="G131" s="129"/>
    </row>
    <row r="132" spans="6:7" ht="18" customHeight="1">
      <c r="F132" s="35"/>
      <c r="G132" s="129"/>
    </row>
    <row r="133" spans="6:7" ht="18" customHeight="1">
      <c r="F133" s="35"/>
      <c r="G133" s="129"/>
    </row>
    <row r="134" spans="6:7" ht="18" customHeight="1">
      <c r="F134" s="35"/>
      <c r="G134" s="129"/>
    </row>
    <row r="135" spans="6:7" ht="18" customHeight="1">
      <c r="F135" s="35"/>
      <c r="G135" s="129"/>
    </row>
    <row r="136" spans="6:7" ht="18" customHeight="1">
      <c r="F136" s="35"/>
      <c r="G136" s="129"/>
    </row>
    <row r="137" spans="6:7" ht="18" customHeight="1">
      <c r="F137" s="35"/>
      <c r="G137" s="129"/>
    </row>
    <row r="138" spans="6:7" ht="18" customHeight="1">
      <c r="F138" s="35"/>
      <c r="G138" s="129"/>
    </row>
    <row r="139" spans="6:7" ht="18" customHeight="1">
      <c r="F139" s="35"/>
      <c r="G139" s="129"/>
    </row>
    <row r="140" spans="6:7" ht="18" customHeight="1">
      <c r="F140" s="35"/>
      <c r="G140" s="129"/>
    </row>
    <row r="141" spans="6:7" ht="18" customHeight="1">
      <c r="F141" s="35"/>
      <c r="G141" s="129"/>
    </row>
    <row r="142" spans="6:7" ht="18" customHeight="1">
      <c r="F142" s="35"/>
      <c r="G142" s="129"/>
    </row>
    <row r="143" spans="6:7" ht="18" customHeight="1">
      <c r="F143" s="35"/>
      <c r="G143" s="129"/>
    </row>
    <row r="144" spans="6:7" ht="18" customHeight="1">
      <c r="F144" s="35"/>
      <c r="G144" s="129"/>
    </row>
    <row r="145" spans="6:7" ht="18" customHeight="1">
      <c r="F145" s="35"/>
      <c r="G145" s="129"/>
    </row>
    <row r="146" spans="6:7" ht="18" customHeight="1">
      <c r="F146" s="35"/>
      <c r="G146" s="129"/>
    </row>
    <row r="147" spans="6:7" ht="18" customHeight="1">
      <c r="F147" s="35"/>
      <c r="G147" s="129"/>
    </row>
    <row r="148" spans="6:7" ht="18" customHeight="1">
      <c r="F148" s="35"/>
      <c r="G148" s="129"/>
    </row>
    <row r="149" spans="6:7" ht="18" customHeight="1">
      <c r="F149" s="35"/>
      <c r="G149" s="129"/>
    </row>
    <row r="150" spans="6:7" ht="18" customHeight="1">
      <c r="F150" s="35"/>
      <c r="G150" s="129"/>
    </row>
    <row r="151" spans="6:7" ht="18" customHeight="1">
      <c r="F151" s="35"/>
      <c r="G151" s="129"/>
    </row>
    <row r="152" spans="6:7" ht="18" customHeight="1">
      <c r="F152" s="35"/>
      <c r="G152" s="129"/>
    </row>
    <row r="153" spans="6:7" ht="18" customHeight="1">
      <c r="F153" s="35"/>
      <c r="G153" s="129"/>
    </row>
    <row r="154" spans="6:7" ht="18" customHeight="1">
      <c r="F154" s="35"/>
      <c r="G154" s="129"/>
    </row>
    <row r="155" spans="6:7" ht="18" customHeight="1">
      <c r="F155" s="35"/>
      <c r="G155" s="129"/>
    </row>
    <row r="156" spans="6:7" ht="18" customHeight="1">
      <c r="F156" s="35"/>
      <c r="G156" s="129"/>
    </row>
    <row r="157" spans="6:7" ht="18" customHeight="1">
      <c r="F157" s="35"/>
      <c r="G157" s="129"/>
    </row>
    <row r="158" spans="6:7" ht="18" customHeight="1">
      <c r="F158" s="35"/>
      <c r="G158" s="129"/>
    </row>
    <row r="159" spans="6:7" ht="18" customHeight="1">
      <c r="F159" s="35"/>
      <c r="G159" s="129"/>
    </row>
    <row r="160" spans="6:7" ht="18" customHeight="1">
      <c r="F160" s="35"/>
      <c r="G160" s="129"/>
    </row>
    <row r="161" spans="6:7" ht="18" customHeight="1">
      <c r="F161" s="35"/>
      <c r="G161" s="129"/>
    </row>
    <row r="162" spans="6:7" ht="18" customHeight="1">
      <c r="F162" s="35"/>
      <c r="G162" s="129"/>
    </row>
    <row r="163" spans="6:7" ht="18" customHeight="1">
      <c r="F163" s="35"/>
      <c r="G163" s="129"/>
    </row>
    <row r="164" spans="6:7" ht="18" customHeight="1">
      <c r="F164" s="35"/>
      <c r="G164" s="129"/>
    </row>
    <row r="165" spans="6:7" ht="18" customHeight="1">
      <c r="F165" s="35"/>
      <c r="G165" s="129"/>
    </row>
    <row r="166" spans="6:7" ht="18" customHeight="1">
      <c r="F166" s="35"/>
      <c r="G166" s="129"/>
    </row>
    <row r="167" spans="6:7" ht="18" customHeight="1">
      <c r="F167" s="35"/>
      <c r="G167" s="129"/>
    </row>
    <row r="168" spans="6:7" ht="18" customHeight="1">
      <c r="F168" s="35"/>
      <c r="G168" s="129"/>
    </row>
    <row r="169" spans="6:7" ht="18" customHeight="1">
      <c r="F169" s="35"/>
      <c r="G169" s="129"/>
    </row>
    <row r="170" spans="6:7" ht="18" customHeight="1">
      <c r="F170" s="35"/>
      <c r="G170" s="129"/>
    </row>
    <row r="171" spans="6:7" ht="18" customHeight="1">
      <c r="F171" s="35"/>
      <c r="G171" s="129"/>
    </row>
    <row r="172" spans="6:7" ht="18" customHeight="1">
      <c r="F172" s="35"/>
      <c r="G172" s="129"/>
    </row>
    <row r="173" spans="6:7" ht="18" customHeight="1">
      <c r="F173" s="35"/>
      <c r="G173" s="129"/>
    </row>
    <row r="174" spans="6:7" ht="18" customHeight="1">
      <c r="F174" s="35"/>
      <c r="G174" s="129"/>
    </row>
    <row r="175" spans="6:7" ht="18" customHeight="1">
      <c r="F175" s="35"/>
      <c r="G175" s="129"/>
    </row>
    <row r="176" spans="6:7" ht="18" customHeight="1">
      <c r="F176" s="35"/>
      <c r="G176" s="129"/>
    </row>
    <row r="177" spans="6:7" ht="18" customHeight="1">
      <c r="F177" s="35"/>
      <c r="G177" s="129"/>
    </row>
    <row r="178" spans="6:7" ht="18" customHeight="1">
      <c r="F178" s="35"/>
      <c r="G178" s="129"/>
    </row>
    <row r="179" spans="6:7" ht="18" customHeight="1">
      <c r="F179" s="35"/>
      <c r="G179" s="129"/>
    </row>
    <row r="180" spans="6:7" ht="18" customHeight="1">
      <c r="F180" s="35"/>
      <c r="G180" s="129"/>
    </row>
    <row r="181" spans="6:7" ht="18" customHeight="1">
      <c r="F181" s="35"/>
      <c r="G181" s="129"/>
    </row>
    <row r="182" spans="6:7" ht="18" customHeight="1">
      <c r="F182" s="35"/>
      <c r="G182" s="129"/>
    </row>
    <row r="183" spans="6:7" ht="18" customHeight="1">
      <c r="F183" s="35"/>
      <c r="G183" s="129"/>
    </row>
    <row r="184" spans="6:7" ht="18" customHeight="1">
      <c r="F184" s="35"/>
      <c r="G184" s="129"/>
    </row>
    <row r="185" spans="6:7" ht="18" customHeight="1">
      <c r="F185" s="35"/>
      <c r="G185" s="129"/>
    </row>
    <row r="186" spans="6:7" ht="18" customHeight="1">
      <c r="F186" s="35"/>
      <c r="G186" s="129"/>
    </row>
    <row r="187" spans="6:7" ht="18" customHeight="1">
      <c r="F187" s="35"/>
      <c r="G187" s="129"/>
    </row>
    <row r="188" spans="6:7" ht="18" customHeight="1">
      <c r="F188" s="35"/>
      <c r="G188" s="129"/>
    </row>
    <row r="189" spans="6:7" ht="18" customHeight="1">
      <c r="F189" s="35"/>
      <c r="G189" s="129"/>
    </row>
    <row r="190" spans="6:7" ht="18" customHeight="1">
      <c r="F190" s="35"/>
      <c r="G190" s="129"/>
    </row>
    <row r="191" spans="6:7" ht="18" customHeight="1">
      <c r="F191" s="35"/>
      <c r="G191" s="129"/>
    </row>
    <row r="192" spans="6:7" ht="18" customHeight="1">
      <c r="F192" s="35"/>
      <c r="G192" s="129"/>
    </row>
    <row r="193" spans="6:7" ht="18" customHeight="1">
      <c r="F193" s="35"/>
      <c r="G193" s="129"/>
    </row>
    <row r="194" spans="6:7" ht="18" customHeight="1">
      <c r="F194" s="35"/>
      <c r="G194" s="129"/>
    </row>
    <row r="195" spans="6:7" ht="18" customHeight="1">
      <c r="F195" s="35"/>
      <c r="G195" s="129"/>
    </row>
    <row r="196" spans="6:7" ht="18" customHeight="1">
      <c r="F196" s="35"/>
      <c r="G196" s="129"/>
    </row>
    <row r="197" spans="6:7" ht="18" customHeight="1">
      <c r="F197" s="35"/>
      <c r="G197" s="129"/>
    </row>
    <row r="198" spans="6:7" ht="18" customHeight="1">
      <c r="F198" s="35"/>
      <c r="G198" s="129"/>
    </row>
    <row r="199" spans="6:7" ht="18" customHeight="1">
      <c r="F199" s="35"/>
      <c r="G199" s="129"/>
    </row>
    <row r="200" spans="6:7" ht="18" customHeight="1">
      <c r="F200" s="35"/>
      <c r="G200" s="129"/>
    </row>
    <row r="201" spans="6:7" ht="18" customHeight="1">
      <c r="F201" s="35"/>
      <c r="G201" s="129"/>
    </row>
    <row r="202" spans="6:7" ht="18" customHeight="1">
      <c r="F202" s="35"/>
      <c r="G202" s="129"/>
    </row>
    <row r="203" spans="6:7" ht="18" customHeight="1">
      <c r="F203" s="35"/>
      <c r="G203" s="129"/>
    </row>
    <row r="204" spans="6:7" ht="18" customHeight="1">
      <c r="F204" s="35"/>
      <c r="G204" s="129"/>
    </row>
    <row r="205" spans="6:7" ht="18" customHeight="1">
      <c r="F205" s="35"/>
      <c r="G205" s="129"/>
    </row>
    <row r="206" spans="6:7" ht="18" customHeight="1">
      <c r="F206" s="35"/>
      <c r="G206" s="129"/>
    </row>
    <row r="207" spans="6:7" ht="18" customHeight="1">
      <c r="F207" s="35"/>
      <c r="G207" s="129"/>
    </row>
    <row r="208" spans="6:7" ht="18" customHeight="1">
      <c r="F208" s="35"/>
      <c r="G208" s="129"/>
    </row>
    <row r="209" spans="6:7" ht="18" customHeight="1">
      <c r="F209" s="35"/>
      <c r="G209" s="129"/>
    </row>
    <row r="210" spans="6:7" ht="18" customHeight="1">
      <c r="F210" s="35"/>
      <c r="G210" s="129"/>
    </row>
    <row r="211" spans="6:7" ht="18" customHeight="1">
      <c r="F211" s="35"/>
      <c r="G211" s="129"/>
    </row>
    <row r="212" spans="6:7" ht="18" customHeight="1">
      <c r="F212" s="35"/>
      <c r="G212" s="129"/>
    </row>
    <row r="213" spans="6:7" ht="18" customHeight="1">
      <c r="F213" s="35"/>
      <c r="G213" s="129"/>
    </row>
    <row r="214" spans="6:7" ht="18" customHeight="1">
      <c r="F214" s="35"/>
      <c r="G214" s="129"/>
    </row>
    <row r="215" spans="6:7" ht="18" customHeight="1">
      <c r="F215" s="35"/>
      <c r="G215" s="129"/>
    </row>
    <row r="216" spans="6:7" ht="18" customHeight="1">
      <c r="F216" s="35"/>
      <c r="G216" s="129"/>
    </row>
    <row r="217" spans="6:7" ht="18" customHeight="1">
      <c r="F217" s="35"/>
      <c r="G217" s="129"/>
    </row>
    <row r="218" spans="6:7" ht="18" customHeight="1">
      <c r="F218" s="35"/>
      <c r="G218" s="129"/>
    </row>
    <row r="219" spans="6:7" ht="18" customHeight="1">
      <c r="F219" s="35"/>
      <c r="G219" s="129"/>
    </row>
    <row r="220" spans="6:7" ht="18" customHeight="1">
      <c r="F220" s="35"/>
      <c r="G220" s="129"/>
    </row>
    <row r="221" spans="6:7" ht="18" customHeight="1">
      <c r="F221" s="35"/>
      <c r="G221" s="129"/>
    </row>
    <row r="222" spans="6:7" ht="18" customHeight="1">
      <c r="F222" s="35"/>
      <c r="G222" s="129"/>
    </row>
    <row r="223" spans="6:7" ht="18" customHeight="1">
      <c r="F223" s="35"/>
      <c r="G223" s="129"/>
    </row>
    <row r="224" spans="6:7" ht="18" customHeight="1">
      <c r="F224" s="35"/>
      <c r="G224" s="129"/>
    </row>
    <row r="225" spans="6:7" ht="18" customHeight="1">
      <c r="F225" s="35"/>
      <c r="G225" s="129"/>
    </row>
    <row r="226" spans="6:7" ht="18" customHeight="1">
      <c r="F226" s="35"/>
      <c r="G226" s="129"/>
    </row>
    <row r="227" spans="6:7" ht="18" customHeight="1">
      <c r="F227" s="35"/>
      <c r="G227" s="129"/>
    </row>
    <row r="228" spans="6:7" ht="18" customHeight="1">
      <c r="F228" s="35"/>
      <c r="G228" s="129"/>
    </row>
    <row r="229" spans="6:7" ht="18" customHeight="1">
      <c r="F229" s="35"/>
      <c r="G229" s="129"/>
    </row>
    <row r="230" spans="6:7" ht="18" customHeight="1">
      <c r="F230" s="35"/>
      <c r="G230" s="129"/>
    </row>
    <row r="231" spans="6:7" ht="18" customHeight="1">
      <c r="F231" s="35"/>
      <c r="G231" s="129"/>
    </row>
    <row r="232" spans="6:7" ht="18" customHeight="1">
      <c r="F232" s="35"/>
      <c r="G232" s="129"/>
    </row>
    <row r="233" spans="6:7" ht="18" customHeight="1">
      <c r="F233" s="35"/>
      <c r="G233" s="129"/>
    </row>
    <row r="234" spans="6:7" ht="18" customHeight="1">
      <c r="F234" s="35"/>
      <c r="G234" s="129"/>
    </row>
    <row r="235" spans="6:7" ht="18" customHeight="1">
      <c r="F235" s="35"/>
      <c r="G235" s="129"/>
    </row>
    <row r="236" spans="6:7" ht="18" customHeight="1">
      <c r="F236" s="35"/>
      <c r="G236" s="129"/>
    </row>
    <row r="237" spans="6:7" ht="18" customHeight="1">
      <c r="F237" s="35"/>
      <c r="G237" s="129"/>
    </row>
    <row r="238" spans="6:7" ht="18" customHeight="1">
      <c r="F238" s="35"/>
      <c r="G238" s="129"/>
    </row>
    <row r="239" spans="6:7" ht="18" customHeight="1">
      <c r="F239" s="35"/>
      <c r="G239" s="129"/>
    </row>
    <row r="240" spans="6:7" ht="18" customHeight="1">
      <c r="F240" s="35"/>
      <c r="G240" s="129"/>
    </row>
    <row r="241" spans="6:7" ht="18" customHeight="1">
      <c r="F241" s="35"/>
      <c r="G241" s="129"/>
    </row>
    <row r="242" spans="6:7" ht="18" customHeight="1">
      <c r="F242" s="35"/>
      <c r="G242" s="129"/>
    </row>
    <row r="243" spans="6:7" ht="18" customHeight="1">
      <c r="F243" s="35"/>
      <c r="G243" s="129"/>
    </row>
    <row r="244" spans="6:7" ht="18" customHeight="1">
      <c r="F244" s="35"/>
      <c r="G244" s="129"/>
    </row>
    <row r="245" spans="6:7" ht="18" customHeight="1">
      <c r="F245" s="35"/>
      <c r="G245" s="129"/>
    </row>
    <row r="246" spans="6:7" ht="18" customHeight="1">
      <c r="F246" s="35"/>
      <c r="G246" s="129"/>
    </row>
    <row r="247" spans="6:7" ht="18" customHeight="1">
      <c r="F247" s="35"/>
      <c r="G247" s="129"/>
    </row>
    <row r="248" spans="6:7" ht="18" customHeight="1">
      <c r="F248" s="35"/>
      <c r="G248" s="129"/>
    </row>
    <row r="249" spans="6:7" ht="18" customHeight="1">
      <c r="F249" s="35"/>
      <c r="G249" s="129"/>
    </row>
    <row r="250" spans="6:7" ht="18" customHeight="1">
      <c r="F250" s="35"/>
      <c r="G250" s="129"/>
    </row>
    <row r="251" spans="6:7" ht="18" customHeight="1">
      <c r="F251" s="35"/>
      <c r="G251" s="129"/>
    </row>
    <row r="252" spans="6:7" ht="18" customHeight="1">
      <c r="F252" s="35"/>
      <c r="G252" s="129"/>
    </row>
    <row r="253" spans="6:7" ht="18" customHeight="1">
      <c r="F253" s="35"/>
      <c r="G253" s="129"/>
    </row>
    <row r="254" spans="6:7" ht="18" customHeight="1">
      <c r="F254" s="35"/>
      <c r="G254" s="129"/>
    </row>
    <row r="255" spans="6:7" ht="18" customHeight="1">
      <c r="F255" s="35"/>
      <c r="G255" s="129"/>
    </row>
    <row r="256" spans="6:7" ht="18" customHeight="1">
      <c r="F256" s="35"/>
      <c r="G256" s="129"/>
    </row>
    <row r="257" spans="6:7" ht="18" customHeight="1">
      <c r="F257" s="35"/>
      <c r="G257" s="129"/>
    </row>
    <row r="258" spans="6:7" ht="18" customHeight="1">
      <c r="F258" s="35"/>
      <c r="G258" s="129"/>
    </row>
    <row r="259" spans="6:7" ht="18" customHeight="1">
      <c r="F259" s="35"/>
      <c r="G259" s="129"/>
    </row>
    <row r="260" spans="6:7" ht="18" customHeight="1">
      <c r="F260" s="35"/>
      <c r="G260" s="129"/>
    </row>
    <row r="261" spans="6:7" ht="18" customHeight="1">
      <c r="F261" s="35"/>
      <c r="G261" s="129"/>
    </row>
    <row r="262" spans="6:7" ht="18" customHeight="1">
      <c r="F262" s="35"/>
      <c r="G262" s="129"/>
    </row>
    <row r="263" spans="6:7" ht="18" customHeight="1">
      <c r="F263" s="35"/>
      <c r="G263" s="129"/>
    </row>
    <row r="264" spans="6:7" ht="18" customHeight="1">
      <c r="F264" s="35"/>
      <c r="G264" s="129"/>
    </row>
    <row r="265" spans="6:7" ht="18" customHeight="1">
      <c r="F265" s="35"/>
      <c r="G265" s="129"/>
    </row>
    <row r="266" spans="6:7" ht="18" customHeight="1">
      <c r="F266" s="35"/>
      <c r="G266" s="129"/>
    </row>
    <row r="267" spans="6:7" ht="18" customHeight="1">
      <c r="F267" s="35"/>
      <c r="G267" s="129"/>
    </row>
    <row r="268" spans="6:7" ht="18" customHeight="1">
      <c r="F268" s="35"/>
      <c r="G268" s="129"/>
    </row>
    <row r="269" spans="6:7" ht="18" customHeight="1">
      <c r="F269" s="35"/>
      <c r="G269" s="129"/>
    </row>
    <row r="270" spans="6:7" ht="18" customHeight="1">
      <c r="F270" s="35"/>
      <c r="G270" s="129"/>
    </row>
    <row r="271" spans="6:7" ht="18" customHeight="1">
      <c r="F271" s="35"/>
      <c r="G271" s="129"/>
    </row>
    <row r="272" spans="6:7" ht="18" customHeight="1">
      <c r="F272" s="35"/>
      <c r="G272" s="129"/>
    </row>
    <row r="273" spans="6:7" ht="18" customHeight="1">
      <c r="F273" s="35"/>
      <c r="G273" s="129"/>
    </row>
    <row r="274" spans="6:7" ht="18" customHeight="1">
      <c r="F274" s="35"/>
      <c r="G274" s="129"/>
    </row>
    <row r="275" spans="6:7" ht="18" customHeight="1">
      <c r="F275" s="35"/>
      <c r="G275" s="129"/>
    </row>
    <row r="276" spans="6:7" ht="18" customHeight="1">
      <c r="F276" s="35"/>
      <c r="G276" s="129"/>
    </row>
    <row r="277" spans="6:7" ht="18" customHeight="1">
      <c r="F277" s="35"/>
      <c r="G277" s="129"/>
    </row>
    <row r="278" spans="6:7" ht="18" customHeight="1">
      <c r="F278" s="35"/>
      <c r="G278" s="129"/>
    </row>
    <row r="279" spans="6:7" ht="18" customHeight="1">
      <c r="F279" s="35"/>
      <c r="G279" s="129"/>
    </row>
    <row r="280" spans="6:7" ht="18" customHeight="1">
      <c r="F280" s="35"/>
      <c r="G280" s="129"/>
    </row>
    <row r="281" spans="6:7" ht="18" customHeight="1">
      <c r="F281" s="35"/>
      <c r="G281" s="129"/>
    </row>
    <row r="282" spans="6:7" ht="18" customHeight="1">
      <c r="F282" s="35"/>
      <c r="G282" s="129"/>
    </row>
    <row r="283" spans="6:7" ht="18" customHeight="1">
      <c r="F283" s="35"/>
      <c r="G283" s="129"/>
    </row>
    <row r="284" spans="6:7" ht="18" customHeight="1">
      <c r="F284" s="35"/>
      <c r="G284" s="129"/>
    </row>
    <row r="285" spans="6:7" ht="18" customHeight="1">
      <c r="F285" s="35"/>
      <c r="G285" s="129"/>
    </row>
    <row r="286" spans="6:7" ht="18" customHeight="1">
      <c r="F286" s="35"/>
      <c r="G286" s="129"/>
    </row>
    <row r="287" spans="6:7" ht="18" customHeight="1">
      <c r="F287" s="35"/>
      <c r="G287" s="129"/>
    </row>
    <row r="288" spans="6:7" ht="18" customHeight="1">
      <c r="F288" s="35"/>
      <c r="G288" s="129"/>
    </row>
    <row r="289" spans="6:7" ht="18" customHeight="1">
      <c r="F289" s="35"/>
      <c r="G289" s="129"/>
    </row>
    <row r="290" spans="6:7" ht="18" customHeight="1">
      <c r="F290" s="35"/>
      <c r="G290" s="129"/>
    </row>
    <row r="291" spans="6:7" ht="18" customHeight="1">
      <c r="F291" s="35"/>
      <c r="G291" s="129"/>
    </row>
    <row r="292" spans="6:7" ht="18" customHeight="1">
      <c r="F292" s="35"/>
      <c r="G292" s="129"/>
    </row>
    <row r="293" spans="6:7" ht="18" customHeight="1">
      <c r="F293" s="35"/>
      <c r="G293" s="129"/>
    </row>
    <row r="294" spans="6:7" ht="18" customHeight="1">
      <c r="F294" s="35"/>
      <c r="G294" s="129"/>
    </row>
    <row r="295" spans="6:7" ht="18" customHeight="1">
      <c r="F295" s="35"/>
      <c r="G295" s="129"/>
    </row>
    <row r="296" spans="6:7" ht="18" customHeight="1">
      <c r="F296" s="35"/>
      <c r="G296" s="129"/>
    </row>
    <row r="297" spans="6:7" ht="18" customHeight="1">
      <c r="F297" s="35"/>
      <c r="G297" s="129"/>
    </row>
    <row r="298" spans="6:7" ht="18" customHeight="1">
      <c r="F298" s="35"/>
      <c r="G298" s="129"/>
    </row>
    <row r="299" spans="6:7" ht="18" customHeight="1">
      <c r="F299" s="35"/>
      <c r="G299" s="129"/>
    </row>
    <row r="300" spans="6:7" ht="18" customHeight="1">
      <c r="F300" s="35"/>
      <c r="G300" s="129"/>
    </row>
    <row r="301" spans="6:7" ht="18" customHeight="1">
      <c r="F301" s="35"/>
      <c r="G301" s="129"/>
    </row>
    <row r="302" spans="6:7" ht="18" customHeight="1">
      <c r="F302" s="35"/>
      <c r="G302" s="129"/>
    </row>
    <row r="303" spans="6:7" ht="18" customHeight="1">
      <c r="F303" s="35"/>
      <c r="G303" s="129"/>
    </row>
    <row r="304" spans="6:7" ht="18" customHeight="1">
      <c r="F304" s="35"/>
      <c r="G304" s="129"/>
    </row>
    <row r="305" spans="6:7" ht="18" customHeight="1">
      <c r="F305" s="35"/>
      <c r="G305" s="129"/>
    </row>
    <row r="306" spans="6:7" ht="18" customHeight="1">
      <c r="F306" s="35"/>
      <c r="G306" s="129"/>
    </row>
    <row r="307" spans="6:7" ht="18" customHeight="1">
      <c r="F307" s="35"/>
      <c r="G307" s="129"/>
    </row>
    <row r="308" spans="6:7" ht="18" customHeight="1">
      <c r="F308" s="35"/>
      <c r="G308" s="129"/>
    </row>
    <row r="309" spans="6:7" ht="18" customHeight="1">
      <c r="F309" s="35"/>
      <c r="G309" s="129"/>
    </row>
    <row r="310" spans="6:7" ht="18" customHeight="1">
      <c r="F310" s="35"/>
      <c r="G310" s="129"/>
    </row>
    <row r="311" spans="6:7" ht="18" customHeight="1">
      <c r="F311" s="35"/>
      <c r="G311" s="129"/>
    </row>
    <row r="312" spans="6:7" ht="18" customHeight="1">
      <c r="F312" s="35"/>
      <c r="G312" s="129"/>
    </row>
    <row r="313" spans="6:7" ht="18" customHeight="1">
      <c r="F313" s="35"/>
      <c r="G313" s="129"/>
    </row>
    <row r="314" spans="6:7" ht="18" customHeight="1">
      <c r="F314" s="35"/>
      <c r="G314" s="129"/>
    </row>
    <row r="315" spans="6:7" ht="18" customHeight="1">
      <c r="F315" s="35"/>
      <c r="G315" s="129"/>
    </row>
    <row r="316" spans="6:7" ht="18" customHeight="1">
      <c r="F316" s="35"/>
      <c r="G316" s="129"/>
    </row>
    <row r="317" spans="6:7" ht="18" customHeight="1">
      <c r="F317" s="35"/>
      <c r="G317" s="129"/>
    </row>
    <row r="318" spans="6:7" ht="18" customHeight="1">
      <c r="F318" s="35"/>
      <c r="G318" s="129"/>
    </row>
    <row r="319" spans="6:7" ht="18" customHeight="1">
      <c r="F319" s="35"/>
      <c r="G319" s="129"/>
    </row>
    <row r="320" spans="6:7" ht="18" customHeight="1">
      <c r="F320" s="35"/>
      <c r="G320" s="129"/>
    </row>
    <row r="321" spans="6:7" ht="18" customHeight="1">
      <c r="F321" s="35"/>
      <c r="G321" s="129"/>
    </row>
    <row r="322" spans="6:7" ht="18" customHeight="1">
      <c r="F322" s="35"/>
      <c r="G322" s="129"/>
    </row>
    <row r="323" spans="6:7" ht="18" customHeight="1">
      <c r="F323" s="35"/>
      <c r="G323" s="129"/>
    </row>
    <row r="324" spans="6:7" ht="18" customHeight="1">
      <c r="F324" s="35"/>
      <c r="G324" s="129"/>
    </row>
    <row r="325" spans="6:7" ht="18" customHeight="1">
      <c r="F325" s="35"/>
      <c r="G325" s="129"/>
    </row>
    <row r="326" spans="6:7" ht="18" customHeight="1">
      <c r="F326" s="35"/>
      <c r="G326" s="129"/>
    </row>
    <row r="327" spans="6:7" ht="18" customHeight="1">
      <c r="F327" s="35"/>
      <c r="G327" s="129"/>
    </row>
    <row r="328" spans="6:7" ht="18" customHeight="1">
      <c r="F328" s="35"/>
      <c r="G328" s="129"/>
    </row>
    <row r="329" spans="6:7" ht="18" customHeight="1">
      <c r="F329" s="35"/>
      <c r="G329" s="129"/>
    </row>
    <row r="330" spans="6:7" ht="18" customHeight="1">
      <c r="F330" s="35"/>
      <c r="G330" s="129"/>
    </row>
    <row r="331" spans="6:7" ht="18" customHeight="1">
      <c r="F331" s="35"/>
      <c r="G331" s="129"/>
    </row>
    <row r="332" spans="6:7" ht="18" customHeight="1">
      <c r="F332" s="35"/>
      <c r="G332" s="129"/>
    </row>
    <row r="333" spans="6:7" ht="18" customHeight="1">
      <c r="F333" s="35"/>
      <c r="G333" s="129"/>
    </row>
    <row r="334" spans="6:7" ht="18" customHeight="1">
      <c r="F334" s="35"/>
      <c r="G334" s="129"/>
    </row>
    <row r="335" spans="6:7" ht="18" customHeight="1">
      <c r="F335" s="35"/>
      <c r="G335" s="129"/>
    </row>
    <row r="336" spans="6:7" ht="18" customHeight="1">
      <c r="F336" s="35"/>
      <c r="G336" s="129"/>
    </row>
    <row r="337" spans="6:7" ht="18" customHeight="1">
      <c r="F337" s="35"/>
      <c r="G337" s="129"/>
    </row>
    <row r="338" spans="6:7" ht="18" customHeight="1">
      <c r="F338" s="35"/>
      <c r="G338" s="129"/>
    </row>
    <row r="339" spans="6:7" ht="18" customHeight="1">
      <c r="F339" s="35"/>
      <c r="G339" s="129"/>
    </row>
    <row r="340" spans="6:7" ht="18" customHeight="1">
      <c r="F340" s="35"/>
      <c r="G340" s="129"/>
    </row>
    <row r="341" spans="6:7" ht="18" customHeight="1">
      <c r="F341" s="35"/>
      <c r="G341" s="129"/>
    </row>
    <row r="342" spans="6:7" ht="18" customHeight="1">
      <c r="F342" s="35"/>
      <c r="G342" s="129"/>
    </row>
    <row r="343" spans="6:7" ht="18" customHeight="1">
      <c r="F343" s="35"/>
      <c r="G343" s="129"/>
    </row>
    <row r="344" spans="6:7" ht="18" customHeight="1">
      <c r="F344" s="35"/>
      <c r="G344" s="129"/>
    </row>
    <row r="345" spans="6:7" ht="18" customHeight="1">
      <c r="F345" s="35"/>
      <c r="G345" s="129"/>
    </row>
    <row r="346" spans="6:7" ht="18" customHeight="1">
      <c r="F346" s="35"/>
      <c r="G346" s="129"/>
    </row>
    <row r="347" spans="6:7" ht="18" customHeight="1">
      <c r="F347" s="35"/>
      <c r="G347" s="129"/>
    </row>
    <row r="348" spans="6:7" ht="18" customHeight="1">
      <c r="F348" s="35"/>
      <c r="G348" s="129"/>
    </row>
    <row r="349" spans="6:7" ht="18" customHeight="1">
      <c r="F349" s="35"/>
      <c r="G349" s="129"/>
    </row>
    <row r="350" spans="6:7" ht="18" customHeight="1">
      <c r="F350" s="35"/>
      <c r="G350" s="129"/>
    </row>
    <row r="351" spans="6:7" ht="18" customHeight="1">
      <c r="F351" s="35"/>
      <c r="G351" s="129"/>
    </row>
    <row r="352" spans="6:7" ht="18" customHeight="1">
      <c r="F352" s="35"/>
      <c r="G352" s="129"/>
    </row>
    <row r="353" spans="6:7" ht="18" customHeight="1">
      <c r="F353" s="35"/>
      <c r="G353" s="129"/>
    </row>
    <row r="354" spans="6:7" ht="18" customHeight="1">
      <c r="F354" s="35"/>
      <c r="G354" s="129"/>
    </row>
    <row r="355" spans="6:7" ht="18" customHeight="1">
      <c r="F355" s="35"/>
      <c r="G355" s="129"/>
    </row>
    <row r="356" spans="6:7" ht="18" customHeight="1">
      <c r="F356" s="35"/>
      <c r="G356" s="129"/>
    </row>
    <row r="357" spans="6:7" ht="18" customHeight="1">
      <c r="F357" s="35"/>
      <c r="G357" s="129"/>
    </row>
    <row r="358" spans="6:7" ht="18" customHeight="1">
      <c r="F358" s="35"/>
      <c r="G358" s="129"/>
    </row>
    <row r="359" spans="6:7" ht="18" customHeight="1">
      <c r="F359" s="35"/>
      <c r="G359" s="129"/>
    </row>
    <row r="360" spans="6:7" ht="18" customHeight="1">
      <c r="F360" s="35"/>
      <c r="G360" s="129"/>
    </row>
    <row r="361" spans="6:7" ht="18" customHeight="1">
      <c r="F361" s="35"/>
      <c r="G361" s="129"/>
    </row>
    <row r="362" spans="6:7" ht="18" customHeight="1">
      <c r="F362" s="35"/>
      <c r="G362" s="129"/>
    </row>
    <row r="363" spans="6:7" ht="18" customHeight="1">
      <c r="F363" s="35"/>
      <c r="G363" s="129"/>
    </row>
    <row r="364" spans="6:7" ht="18" customHeight="1">
      <c r="F364" s="35"/>
      <c r="G364" s="129"/>
    </row>
    <row r="365" spans="6:7" ht="18" customHeight="1">
      <c r="F365" s="35"/>
      <c r="G365" s="129"/>
    </row>
    <row r="366" spans="6:7" ht="18" customHeight="1">
      <c r="F366" s="35"/>
      <c r="G366" s="129"/>
    </row>
    <row r="367" spans="6:7" ht="18" customHeight="1">
      <c r="F367" s="35"/>
      <c r="G367" s="129"/>
    </row>
    <row r="368" spans="6:7" ht="18" customHeight="1">
      <c r="F368" s="35"/>
      <c r="G368" s="129"/>
    </row>
    <row r="369" spans="6:7" ht="18" customHeight="1">
      <c r="F369" s="35"/>
      <c r="G369" s="129"/>
    </row>
    <row r="370" spans="6:7" ht="18" customHeight="1">
      <c r="F370" s="35"/>
      <c r="G370" s="129"/>
    </row>
    <row r="371" spans="6:7" ht="18" customHeight="1">
      <c r="F371" s="35"/>
      <c r="G371" s="129"/>
    </row>
    <row r="372" spans="6:7" ht="18" customHeight="1">
      <c r="F372" s="35"/>
      <c r="G372" s="129"/>
    </row>
    <row r="373" spans="6:7" ht="18" customHeight="1">
      <c r="F373" s="35"/>
      <c r="G373" s="129"/>
    </row>
    <row r="374" spans="6:7" ht="18" customHeight="1">
      <c r="F374" s="35"/>
      <c r="G374" s="129"/>
    </row>
    <row r="375" spans="6:7" ht="18" customHeight="1">
      <c r="F375" s="35"/>
      <c r="G375" s="129"/>
    </row>
    <row r="376" spans="6:7" ht="18" customHeight="1">
      <c r="F376" s="35"/>
      <c r="G376" s="129"/>
    </row>
    <row r="377" spans="6:7" ht="18" customHeight="1">
      <c r="F377" s="35"/>
      <c r="G377" s="129"/>
    </row>
    <row r="378" spans="6:7" ht="18" customHeight="1">
      <c r="F378" s="35"/>
      <c r="G378" s="129"/>
    </row>
    <row r="379" spans="6:7" ht="18" customHeight="1">
      <c r="F379" s="35"/>
      <c r="G379" s="129"/>
    </row>
    <row r="380" spans="6:7" ht="18" customHeight="1">
      <c r="F380" s="35"/>
      <c r="G380" s="129"/>
    </row>
    <row r="381" spans="6:7" ht="18" customHeight="1">
      <c r="F381" s="35"/>
      <c r="G381" s="129"/>
    </row>
    <row r="382" spans="6:7" ht="18" customHeight="1">
      <c r="F382" s="35"/>
      <c r="G382" s="129"/>
    </row>
    <row r="383" spans="6:7" ht="18" customHeight="1">
      <c r="F383" s="35"/>
      <c r="G383" s="129"/>
    </row>
    <row r="384" spans="6:7" ht="18" customHeight="1">
      <c r="F384" s="35"/>
      <c r="G384" s="129"/>
    </row>
    <row r="385" spans="6:7" ht="18" customHeight="1">
      <c r="F385" s="35"/>
      <c r="G385" s="129"/>
    </row>
    <row r="386" spans="6:7" ht="18" customHeight="1">
      <c r="F386" s="35"/>
      <c r="G386" s="129"/>
    </row>
    <row r="387" spans="6:7" ht="18" customHeight="1">
      <c r="F387" s="35"/>
      <c r="G387" s="129"/>
    </row>
    <row r="388" spans="6:7" ht="18" customHeight="1">
      <c r="F388" s="35"/>
      <c r="G388" s="129"/>
    </row>
    <row r="389" spans="6:7" ht="18" customHeight="1">
      <c r="F389" s="35"/>
      <c r="G389" s="129"/>
    </row>
    <row r="390" spans="6:7" ht="18" customHeight="1">
      <c r="F390" s="35"/>
      <c r="G390" s="129"/>
    </row>
    <row r="391" spans="6:7" ht="18" customHeight="1">
      <c r="F391" s="35"/>
      <c r="G391" s="129"/>
    </row>
    <row r="392" spans="6:7" ht="18" customHeight="1">
      <c r="F392" s="35"/>
      <c r="G392" s="129"/>
    </row>
    <row r="393" spans="6:7" ht="18" customHeight="1">
      <c r="F393" s="35"/>
      <c r="G393" s="129"/>
    </row>
    <row r="394" spans="6:7" ht="18" customHeight="1">
      <c r="F394" s="35"/>
      <c r="G394" s="129"/>
    </row>
    <row r="395" spans="6:7" ht="18" customHeight="1">
      <c r="F395" s="35"/>
      <c r="G395" s="129"/>
    </row>
    <row r="396" spans="6:7" ht="18" customHeight="1">
      <c r="F396" s="35"/>
      <c r="G396" s="129"/>
    </row>
    <row r="397" spans="6:7" ht="18" customHeight="1">
      <c r="F397" s="35"/>
      <c r="G397" s="129"/>
    </row>
    <row r="398" spans="6:7" ht="18" customHeight="1">
      <c r="F398" s="35"/>
      <c r="G398" s="129"/>
    </row>
    <row r="399" spans="6:7" ht="18" customHeight="1">
      <c r="F399" s="35"/>
      <c r="G399" s="129"/>
    </row>
    <row r="400" spans="6:7" ht="18" customHeight="1">
      <c r="F400" s="35"/>
      <c r="G400" s="129"/>
    </row>
    <row r="401" spans="6:7" ht="18" customHeight="1">
      <c r="F401" s="35"/>
      <c r="G401" s="129"/>
    </row>
    <row r="402" spans="6:7" ht="18" customHeight="1">
      <c r="F402" s="35"/>
      <c r="G402" s="129"/>
    </row>
    <row r="403" spans="6:7" ht="18" customHeight="1">
      <c r="F403" s="35"/>
      <c r="G403" s="129"/>
    </row>
    <row r="404" spans="6:7" ht="18" customHeight="1">
      <c r="F404" s="35"/>
      <c r="G404" s="129"/>
    </row>
    <row r="405" spans="6:7" ht="18" customHeight="1">
      <c r="F405" s="35"/>
      <c r="G405" s="129"/>
    </row>
    <row r="406" spans="6:7" ht="18" customHeight="1">
      <c r="F406" s="35"/>
      <c r="G406" s="129"/>
    </row>
    <row r="407" spans="6:7" ht="18" customHeight="1">
      <c r="F407" s="35"/>
      <c r="G407" s="129"/>
    </row>
    <row r="408" spans="6:7" ht="18" customHeight="1">
      <c r="F408" s="35"/>
      <c r="G408" s="129"/>
    </row>
    <row r="409" spans="6:7" ht="18" customHeight="1">
      <c r="F409" s="35"/>
      <c r="G409" s="129"/>
    </row>
    <row r="410" spans="6:7" ht="18" customHeight="1">
      <c r="F410" s="35"/>
      <c r="G410" s="129"/>
    </row>
    <row r="411" spans="6:7" ht="18" customHeight="1">
      <c r="F411" s="35"/>
      <c r="G411" s="129"/>
    </row>
    <row r="412" spans="6:7" ht="18" customHeight="1">
      <c r="F412" s="35"/>
      <c r="G412" s="129"/>
    </row>
    <row r="413" spans="6:7" ht="18" customHeight="1">
      <c r="F413" s="35"/>
      <c r="G413" s="129"/>
    </row>
    <row r="414" spans="6:7" ht="18" customHeight="1">
      <c r="F414" s="35"/>
      <c r="G414" s="129"/>
    </row>
    <row r="415" spans="6:7" ht="18" customHeight="1">
      <c r="F415" s="35"/>
      <c r="G415" s="129"/>
    </row>
    <row r="416" spans="6:7" ht="18" customHeight="1">
      <c r="F416" s="35"/>
      <c r="G416" s="129"/>
    </row>
    <row r="417" spans="6:7" ht="18" customHeight="1">
      <c r="F417" s="35"/>
      <c r="G417" s="129"/>
    </row>
    <row r="418" spans="6:7" ht="18" customHeight="1">
      <c r="F418" s="35"/>
      <c r="G418" s="129"/>
    </row>
    <row r="419" spans="6:7" ht="18" customHeight="1">
      <c r="F419" s="35"/>
      <c r="G419" s="129"/>
    </row>
    <row r="420" spans="6:7" ht="18" customHeight="1">
      <c r="F420" s="35"/>
      <c r="G420" s="129"/>
    </row>
    <row r="421" spans="6:7" ht="18" customHeight="1">
      <c r="F421" s="35"/>
      <c r="G421" s="129"/>
    </row>
    <row r="422" spans="6:7" ht="18" customHeight="1">
      <c r="F422" s="35"/>
      <c r="G422" s="129"/>
    </row>
    <row r="423" spans="6:7" ht="18" customHeight="1">
      <c r="F423" s="35"/>
      <c r="G423" s="129"/>
    </row>
    <row r="424" spans="6:7" ht="18" customHeight="1">
      <c r="F424" s="35"/>
      <c r="G424" s="129"/>
    </row>
    <row r="425" spans="6:7" ht="18" customHeight="1">
      <c r="F425" s="35"/>
      <c r="G425" s="129"/>
    </row>
    <row r="426" spans="6:7" ht="18" customHeight="1">
      <c r="F426" s="35"/>
      <c r="G426" s="129"/>
    </row>
    <row r="427" spans="6:7" ht="18" customHeight="1">
      <c r="F427" s="35"/>
      <c r="G427" s="129"/>
    </row>
    <row r="428" spans="6:7" ht="18" customHeight="1">
      <c r="F428" s="35"/>
      <c r="G428" s="129"/>
    </row>
    <row r="429" spans="6:7" ht="18" customHeight="1">
      <c r="F429" s="35"/>
      <c r="G429" s="129"/>
    </row>
    <row r="430" spans="6:7" ht="18" customHeight="1">
      <c r="F430" s="35"/>
      <c r="G430" s="129"/>
    </row>
    <row r="431" spans="6:7" ht="18" customHeight="1">
      <c r="F431" s="35"/>
      <c r="G431" s="129"/>
    </row>
    <row r="432" spans="6:7" ht="18" customHeight="1">
      <c r="F432" s="35"/>
      <c r="G432" s="129"/>
    </row>
    <row r="433" spans="6:7" ht="18" customHeight="1">
      <c r="F433" s="35"/>
      <c r="G433" s="129"/>
    </row>
    <row r="434" spans="6:7" ht="18" customHeight="1">
      <c r="F434" s="35"/>
      <c r="G434" s="129"/>
    </row>
    <row r="435" spans="6:7" ht="18" customHeight="1">
      <c r="F435" s="35"/>
      <c r="G435" s="129"/>
    </row>
    <row r="436" spans="6:7" ht="18" customHeight="1">
      <c r="F436" s="35"/>
      <c r="G436" s="129"/>
    </row>
    <row r="437" spans="6:7" ht="18" customHeight="1">
      <c r="F437" s="35"/>
      <c r="G437" s="129"/>
    </row>
    <row r="438" spans="6:7" ht="18" customHeight="1">
      <c r="F438" s="35"/>
      <c r="G438" s="129"/>
    </row>
    <row r="439" spans="6:7" ht="18" customHeight="1">
      <c r="F439" s="35"/>
      <c r="G439" s="129"/>
    </row>
    <row r="440" spans="6:7" ht="18" customHeight="1">
      <c r="F440" s="35"/>
      <c r="G440" s="129"/>
    </row>
    <row r="441" spans="6:7" ht="18" customHeight="1">
      <c r="F441" s="35"/>
      <c r="G441" s="129"/>
    </row>
    <row r="442" spans="6:7" ht="18" customHeight="1">
      <c r="F442" s="35"/>
      <c r="G442" s="129"/>
    </row>
    <row r="443" spans="6:7" ht="18" customHeight="1">
      <c r="F443" s="35"/>
      <c r="G443" s="129"/>
    </row>
    <row r="444" spans="6:7" ht="18" customHeight="1">
      <c r="F444" s="35"/>
      <c r="G444" s="129"/>
    </row>
    <row r="445" spans="6:7" ht="18" customHeight="1">
      <c r="F445" s="35"/>
      <c r="G445" s="129"/>
    </row>
    <row r="446" spans="6:7" ht="18" customHeight="1">
      <c r="F446" s="35"/>
      <c r="G446" s="129"/>
    </row>
    <row r="447" spans="6:7" ht="18" customHeight="1">
      <c r="F447" s="35"/>
      <c r="G447" s="129"/>
    </row>
    <row r="448" spans="6:7" ht="18" customHeight="1">
      <c r="F448" s="35"/>
      <c r="G448" s="129"/>
    </row>
    <row r="449" spans="6:7" ht="18" customHeight="1">
      <c r="F449" s="35"/>
      <c r="G449" s="129"/>
    </row>
    <row r="450" spans="6:7" ht="18" customHeight="1">
      <c r="F450" s="35"/>
      <c r="G450" s="129"/>
    </row>
    <row r="451" spans="6:7" ht="18" customHeight="1">
      <c r="F451" s="35"/>
      <c r="G451" s="129"/>
    </row>
    <row r="452" spans="6:7" ht="18" customHeight="1">
      <c r="F452" s="35"/>
      <c r="G452" s="129"/>
    </row>
    <row r="453" spans="6:7" ht="18" customHeight="1">
      <c r="F453" s="35"/>
      <c r="G453" s="129"/>
    </row>
    <row r="454" spans="6:7" ht="18" customHeight="1">
      <c r="F454" s="35"/>
      <c r="G454" s="129"/>
    </row>
    <row r="455" spans="6:7" ht="18" customHeight="1">
      <c r="F455" s="35"/>
      <c r="G455" s="129"/>
    </row>
    <row r="456" spans="6:7" ht="18" customHeight="1">
      <c r="F456" s="35"/>
      <c r="G456" s="129"/>
    </row>
    <row r="457" spans="6:7" ht="18" customHeight="1">
      <c r="F457" s="35"/>
      <c r="G457" s="129"/>
    </row>
    <row r="458" spans="6:7" ht="18" customHeight="1">
      <c r="F458" s="35"/>
      <c r="G458" s="129"/>
    </row>
    <row r="459" spans="6:7" ht="18" customHeight="1">
      <c r="F459" s="35"/>
      <c r="G459" s="129"/>
    </row>
    <row r="460" spans="6:7" ht="18" customHeight="1">
      <c r="F460" s="35"/>
      <c r="G460" s="129"/>
    </row>
    <row r="461" spans="6:7" ht="18" customHeight="1">
      <c r="F461" s="35"/>
      <c r="G461" s="129"/>
    </row>
    <row r="462" spans="6:7" ht="18" customHeight="1">
      <c r="F462" s="35"/>
      <c r="G462" s="129"/>
    </row>
    <row r="463" spans="6:7" ht="18" customHeight="1">
      <c r="F463" s="35"/>
      <c r="G463" s="129"/>
    </row>
    <row r="464" spans="6:7" ht="18" customHeight="1">
      <c r="F464" s="35"/>
      <c r="G464" s="129"/>
    </row>
    <row r="465" spans="6:7" ht="18" customHeight="1">
      <c r="F465" s="35"/>
      <c r="G465" s="129"/>
    </row>
    <row r="466" spans="6:7" ht="18" customHeight="1">
      <c r="F466" s="35"/>
      <c r="G466" s="129"/>
    </row>
    <row r="467" spans="6:7" ht="18" customHeight="1">
      <c r="F467" s="35"/>
      <c r="G467" s="129"/>
    </row>
    <row r="468" spans="6:7" ht="18" customHeight="1">
      <c r="F468" s="35"/>
      <c r="G468" s="129"/>
    </row>
    <row r="469" spans="6:7" ht="18" customHeight="1">
      <c r="F469" s="35"/>
      <c r="G469" s="129"/>
    </row>
    <row r="470" spans="6:7" ht="18" customHeight="1">
      <c r="F470" s="35"/>
      <c r="G470" s="129"/>
    </row>
    <row r="471" spans="6:7" ht="18" customHeight="1">
      <c r="F471" s="35"/>
      <c r="G471" s="129"/>
    </row>
    <row r="472" spans="6:7" ht="18" customHeight="1">
      <c r="F472" s="35"/>
      <c r="G472" s="129"/>
    </row>
    <row r="473" spans="6:7" ht="18" customHeight="1">
      <c r="F473" s="35"/>
      <c r="G473" s="129"/>
    </row>
    <row r="474" spans="6:7" ht="18" customHeight="1">
      <c r="F474" s="35"/>
      <c r="G474" s="129"/>
    </row>
    <row r="475" spans="6:7" ht="18" customHeight="1">
      <c r="F475" s="35"/>
      <c r="G475" s="129"/>
    </row>
    <row r="476" spans="6:7" ht="18" customHeight="1">
      <c r="F476" s="35"/>
      <c r="G476" s="129"/>
    </row>
    <row r="477" spans="6:7" ht="18" customHeight="1">
      <c r="F477" s="35"/>
      <c r="G477" s="129"/>
    </row>
    <row r="478" spans="6:7" ht="18" customHeight="1">
      <c r="F478" s="35"/>
      <c r="G478" s="129"/>
    </row>
    <row r="479" spans="6:7" ht="18" customHeight="1">
      <c r="F479" s="35"/>
      <c r="G479" s="129"/>
    </row>
    <row r="480" spans="6:7" ht="18" customHeight="1">
      <c r="F480" s="35"/>
      <c r="G480" s="129"/>
    </row>
    <row r="481" spans="6:7" ht="18" customHeight="1">
      <c r="F481" s="35"/>
      <c r="G481" s="129"/>
    </row>
    <row r="482" spans="6:7" ht="18" customHeight="1">
      <c r="F482" s="35"/>
      <c r="G482" s="129"/>
    </row>
    <row r="483" spans="6:7" ht="18" customHeight="1">
      <c r="F483" s="35"/>
      <c r="G483" s="129"/>
    </row>
    <row r="484" spans="6:7" ht="18" customHeight="1">
      <c r="F484" s="35"/>
      <c r="G484" s="129"/>
    </row>
    <row r="485" spans="6:7" ht="18" customHeight="1">
      <c r="F485" s="35"/>
      <c r="G485" s="129"/>
    </row>
    <row r="486" spans="6:7" ht="18" customHeight="1">
      <c r="F486" s="35"/>
      <c r="G486" s="129"/>
    </row>
    <row r="487" spans="6:7" ht="18" customHeight="1">
      <c r="F487" s="35"/>
      <c r="G487" s="129"/>
    </row>
    <row r="488" spans="6:7" ht="18" customHeight="1">
      <c r="F488" s="35"/>
      <c r="G488" s="129"/>
    </row>
    <row r="489" spans="6:7" ht="18" customHeight="1">
      <c r="F489" s="35"/>
      <c r="G489" s="129"/>
    </row>
    <row r="490" spans="6:7" ht="18" customHeight="1">
      <c r="F490" s="35"/>
      <c r="G490" s="129"/>
    </row>
    <row r="491" spans="6:7" ht="18" customHeight="1">
      <c r="F491" s="35"/>
      <c r="G491" s="129"/>
    </row>
    <row r="492" spans="6:7" ht="18" customHeight="1">
      <c r="F492" s="35"/>
      <c r="G492" s="129"/>
    </row>
    <row r="493" spans="6:7" ht="18" customHeight="1">
      <c r="F493" s="35"/>
      <c r="G493" s="129"/>
    </row>
    <row r="494" spans="6:7" ht="18" customHeight="1">
      <c r="F494" s="35"/>
      <c r="G494" s="129"/>
    </row>
    <row r="495" spans="6:7" ht="18" customHeight="1">
      <c r="F495" s="35"/>
      <c r="G495" s="129"/>
    </row>
    <row r="496" spans="6:7" ht="18" customHeight="1">
      <c r="F496" s="35"/>
      <c r="G496" s="129"/>
    </row>
    <row r="497" spans="6:7" ht="18" customHeight="1">
      <c r="F497" s="35"/>
      <c r="G497" s="129"/>
    </row>
    <row r="498" spans="6:7" ht="18" customHeight="1">
      <c r="F498" s="35"/>
      <c r="G498" s="129"/>
    </row>
    <row r="499" spans="6:7" ht="18" customHeight="1">
      <c r="F499" s="35"/>
      <c r="G499" s="129"/>
    </row>
    <row r="500" spans="6:7" ht="18" customHeight="1">
      <c r="F500" s="35"/>
      <c r="G500" s="129"/>
    </row>
    <row r="501" spans="6:7" ht="18" customHeight="1">
      <c r="F501" s="35"/>
      <c r="G501" s="129"/>
    </row>
    <row r="502" spans="6:7" ht="18" customHeight="1">
      <c r="F502" s="35"/>
      <c r="G502" s="129"/>
    </row>
    <row r="503" spans="6:7" ht="18" customHeight="1">
      <c r="F503" s="35"/>
      <c r="G503" s="129"/>
    </row>
    <row r="504" spans="6:7" ht="18" customHeight="1">
      <c r="F504" s="35"/>
      <c r="G504" s="129"/>
    </row>
    <row r="505" spans="6:7" ht="18" customHeight="1">
      <c r="F505" s="35"/>
      <c r="G505" s="129"/>
    </row>
    <row r="506" spans="6:7" ht="18" customHeight="1">
      <c r="F506" s="35"/>
      <c r="G506" s="129"/>
    </row>
    <row r="507" spans="6:7" ht="18" customHeight="1">
      <c r="F507" s="35"/>
      <c r="G507" s="129"/>
    </row>
    <row r="508" spans="6:7" ht="18" customHeight="1">
      <c r="F508" s="35"/>
      <c r="G508" s="129"/>
    </row>
    <row r="509" spans="6:7" ht="18" customHeight="1">
      <c r="F509" s="35"/>
      <c r="G509" s="129"/>
    </row>
    <row r="510" spans="6:7" ht="18" customHeight="1">
      <c r="F510" s="35"/>
      <c r="G510" s="129"/>
    </row>
    <row r="511" spans="6:7" ht="18" customHeight="1">
      <c r="F511" s="35"/>
      <c r="G511" s="129"/>
    </row>
    <row r="512" spans="6:7" ht="18" customHeight="1">
      <c r="F512" s="35"/>
      <c r="G512" s="129"/>
    </row>
    <row r="513" spans="6:7" ht="18" customHeight="1">
      <c r="F513" s="35"/>
      <c r="G513" s="129"/>
    </row>
    <row r="514" spans="6:7" ht="18" customHeight="1">
      <c r="F514" s="35"/>
      <c r="G514" s="129"/>
    </row>
    <row r="515" spans="6:7" ht="18" customHeight="1">
      <c r="F515" s="35"/>
      <c r="G515" s="129"/>
    </row>
    <row r="516" spans="6:7" ht="18" customHeight="1">
      <c r="F516" s="35"/>
      <c r="G516" s="129"/>
    </row>
    <row r="517" spans="6:7" ht="18" customHeight="1">
      <c r="F517" s="35"/>
      <c r="G517" s="129"/>
    </row>
    <row r="518" spans="6:7" ht="18" customHeight="1">
      <c r="F518" s="35"/>
      <c r="G518" s="129"/>
    </row>
    <row r="519" spans="6:7" ht="18" customHeight="1">
      <c r="F519" s="35"/>
      <c r="G519" s="129"/>
    </row>
    <row r="520" spans="6:7" ht="18" customHeight="1">
      <c r="F520" s="35"/>
      <c r="G520" s="129"/>
    </row>
    <row r="521" spans="6:7" ht="18" customHeight="1">
      <c r="F521" s="35"/>
      <c r="G521" s="129"/>
    </row>
    <row r="522" spans="6:7" ht="18" customHeight="1">
      <c r="F522" s="35"/>
      <c r="G522" s="129"/>
    </row>
    <row r="523" spans="6:7" ht="18" customHeight="1">
      <c r="F523" s="35"/>
      <c r="G523" s="129"/>
    </row>
    <row r="524" spans="6:7" ht="18" customHeight="1">
      <c r="F524" s="35"/>
      <c r="G524" s="129"/>
    </row>
    <row r="525" spans="6:7" ht="18" customHeight="1">
      <c r="F525" s="35"/>
      <c r="G525" s="129"/>
    </row>
    <row r="526" spans="6:7" ht="18" customHeight="1">
      <c r="F526" s="35"/>
      <c r="G526" s="129"/>
    </row>
    <row r="527" spans="6:7" ht="18" customHeight="1">
      <c r="F527" s="35"/>
      <c r="G527" s="129"/>
    </row>
    <row r="528" spans="6:7" ht="18" customHeight="1">
      <c r="F528" s="35"/>
      <c r="G528" s="129"/>
    </row>
    <row r="529" spans="6:7" ht="18" customHeight="1">
      <c r="F529" s="35"/>
      <c r="G529" s="129"/>
    </row>
    <row r="530" spans="6:7" ht="18" customHeight="1">
      <c r="F530" s="35"/>
      <c r="G530" s="129"/>
    </row>
    <row r="531" spans="6:7" ht="18" customHeight="1">
      <c r="F531" s="35"/>
      <c r="G531" s="129"/>
    </row>
    <row r="532" spans="6:7" ht="18" customHeight="1">
      <c r="F532" s="35"/>
      <c r="G532" s="129"/>
    </row>
    <row r="533" spans="6:7" ht="18" customHeight="1">
      <c r="F533" s="35"/>
      <c r="G533" s="129"/>
    </row>
    <row r="534" spans="6:7" ht="18" customHeight="1">
      <c r="F534" s="35"/>
      <c r="G534" s="129"/>
    </row>
    <row r="535" spans="6:7" ht="18" customHeight="1">
      <c r="F535" s="35"/>
      <c r="G535" s="129"/>
    </row>
    <row r="536" spans="6:7" ht="18" customHeight="1">
      <c r="F536" s="35"/>
      <c r="G536" s="129"/>
    </row>
    <row r="537" spans="6:7" ht="18" customHeight="1">
      <c r="F537" s="35"/>
      <c r="G537" s="129"/>
    </row>
    <row r="538" spans="6:7" ht="18" customHeight="1">
      <c r="F538" s="35"/>
      <c r="G538" s="129"/>
    </row>
    <row r="539" spans="6:7" ht="18" customHeight="1">
      <c r="F539" s="35"/>
      <c r="G539" s="129"/>
    </row>
    <row r="540" spans="6:7" ht="18" customHeight="1">
      <c r="F540" s="35"/>
      <c r="G540" s="129"/>
    </row>
    <row r="541" spans="6:7" ht="18" customHeight="1">
      <c r="F541" s="35"/>
      <c r="G541" s="129"/>
    </row>
    <row r="542" spans="6:7" ht="18" customHeight="1">
      <c r="F542" s="35"/>
      <c r="G542" s="129"/>
    </row>
    <row r="543" spans="6:7" ht="18" customHeight="1">
      <c r="F543" s="35"/>
      <c r="G543" s="129"/>
    </row>
    <row r="544" spans="6:7" ht="18" customHeight="1">
      <c r="F544" s="35"/>
      <c r="G544" s="129"/>
    </row>
    <row r="545" spans="6:7" ht="18" customHeight="1">
      <c r="F545" s="35"/>
      <c r="G545" s="129"/>
    </row>
    <row r="546" spans="6:7" ht="18" customHeight="1">
      <c r="F546" s="35"/>
      <c r="G546" s="129"/>
    </row>
    <row r="547" spans="6:7" ht="18" customHeight="1">
      <c r="F547" s="35"/>
      <c r="G547" s="129"/>
    </row>
    <row r="548" spans="6:7" ht="18" customHeight="1">
      <c r="F548" s="35"/>
      <c r="G548" s="129"/>
    </row>
    <row r="549" spans="6:7" ht="18" customHeight="1">
      <c r="F549" s="35"/>
      <c r="G549" s="129"/>
    </row>
    <row r="550" spans="6:7" ht="18" customHeight="1">
      <c r="F550" s="35"/>
      <c r="G550" s="129"/>
    </row>
    <row r="551" spans="6:7" ht="18" customHeight="1">
      <c r="F551" s="35"/>
      <c r="G551" s="129"/>
    </row>
    <row r="552" spans="6:7" ht="18" customHeight="1">
      <c r="F552" s="35"/>
      <c r="G552" s="129"/>
    </row>
    <row r="553" spans="6:7" ht="18" customHeight="1">
      <c r="F553" s="35"/>
      <c r="G553" s="129"/>
    </row>
    <row r="554" spans="6:7" ht="18" customHeight="1">
      <c r="F554" s="35"/>
      <c r="G554" s="129"/>
    </row>
    <row r="555" spans="6:7" ht="18" customHeight="1">
      <c r="F555" s="35"/>
      <c r="G555" s="129"/>
    </row>
    <row r="556" spans="6:7" ht="18" customHeight="1">
      <c r="F556" s="35"/>
      <c r="G556" s="129"/>
    </row>
    <row r="557" spans="6:7" ht="18" customHeight="1">
      <c r="F557" s="35"/>
      <c r="G557" s="129"/>
    </row>
    <row r="558" spans="6:7" ht="18" customHeight="1">
      <c r="F558" s="35"/>
      <c r="G558" s="129"/>
    </row>
    <row r="559" spans="6:7" ht="18" customHeight="1">
      <c r="F559" s="35"/>
      <c r="G559" s="129"/>
    </row>
    <row r="560" spans="6:7" ht="18" customHeight="1">
      <c r="F560" s="35"/>
      <c r="G560" s="129"/>
    </row>
    <row r="561" spans="6:7" ht="18" customHeight="1">
      <c r="F561" s="35"/>
      <c r="G561" s="129"/>
    </row>
    <row r="562" spans="6:7" ht="18" customHeight="1">
      <c r="F562" s="35"/>
      <c r="G562" s="129"/>
    </row>
    <row r="563" spans="6:7" ht="18" customHeight="1">
      <c r="F563" s="35"/>
      <c r="G563" s="129"/>
    </row>
    <row r="564" spans="6:7" ht="18" customHeight="1">
      <c r="F564" s="35"/>
      <c r="G564" s="129"/>
    </row>
    <row r="565" spans="6:7" ht="18" customHeight="1">
      <c r="F565" s="35"/>
      <c r="G565" s="129"/>
    </row>
    <row r="566" spans="6:7" ht="18" customHeight="1">
      <c r="F566" s="35"/>
      <c r="G566" s="129"/>
    </row>
    <row r="567" spans="6:7" ht="18" customHeight="1">
      <c r="F567" s="35"/>
      <c r="G567" s="129"/>
    </row>
    <row r="568" spans="6:7" ht="18" customHeight="1">
      <c r="F568" s="35"/>
      <c r="G568" s="129"/>
    </row>
    <row r="569" spans="6:7" ht="18" customHeight="1">
      <c r="F569" s="35"/>
      <c r="G569" s="129"/>
    </row>
    <row r="570" spans="6:7" ht="18" customHeight="1">
      <c r="F570" s="35"/>
      <c r="G570" s="129"/>
    </row>
    <row r="571" spans="6:7" ht="18" customHeight="1">
      <c r="F571" s="35"/>
      <c r="G571" s="129"/>
    </row>
    <row r="572" spans="6:7" ht="18" customHeight="1">
      <c r="F572" s="35"/>
      <c r="G572" s="129"/>
    </row>
    <row r="573" spans="6:7" ht="18" customHeight="1">
      <c r="F573" s="35"/>
      <c r="G573" s="129"/>
    </row>
    <row r="574" spans="6:7" ht="18" customHeight="1">
      <c r="F574" s="35"/>
      <c r="G574" s="129"/>
    </row>
    <row r="575" spans="6:7" ht="18" customHeight="1">
      <c r="F575" s="35"/>
      <c r="G575" s="129"/>
    </row>
    <row r="576" spans="6:7" ht="18" customHeight="1">
      <c r="F576" s="35"/>
      <c r="G576" s="129"/>
    </row>
    <row r="577" spans="6:7" ht="18" customHeight="1">
      <c r="F577" s="35"/>
      <c r="G577" s="129"/>
    </row>
    <row r="578" spans="6:7" ht="18" customHeight="1">
      <c r="F578" s="35"/>
      <c r="G578" s="129"/>
    </row>
    <row r="579" spans="6:7" ht="18" customHeight="1">
      <c r="F579" s="35"/>
      <c r="G579" s="129"/>
    </row>
    <row r="580" spans="6:7" ht="18" customHeight="1">
      <c r="F580" s="35"/>
      <c r="G580" s="129"/>
    </row>
    <row r="581" spans="6:7" ht="18" customHeight="1">
      <c r="F581" s="35"/>
      <c r="G581" s="129"/>
    </row>
    <row r="582" spans="6:7" ht="18" customHeight="1">
      <c r="F582" s="35"/>
      <c r="G582" s="129"/>
    </row>
    <row r="583" spans="6:7" ht="18" customHeight="1">
      <c r="F583" s="35"/>
      <c r="G583" s="129"/>
    </row>
    <row r="584" spans="6:7" ht="18" customHeight="1">
      <c r="F584" s="35"/>
      <c r="G584" s="129"/>
    </row>
    <row r="585" spans="6:7" ht="18" customHeight="1">
      <c r="F585" s="35"/>
      <c r="G585" s="129"/>
    </row>
    <row r="586" spans="6:7" ht="18" customHeight="1">
      <c r="F586" s="35"/>
      <c r="G586" s="129"/>
    </row>
    <row r="587" spans="6:7" ht="18" customHeight="1">
      <c r="F587" s="35"/>
      <c r="G587" s="129"/>
    </row>
    <row r="588" spans="6:7" ht="18" customHeight="1">
      <c r="F588" s="35"/>
      <c r="G588" s="129"/>
    </row>
    <row r="589" spans="6:7" ht="18" customHeight="1">
      <c r="F589" s="35"/>
      <c r="G589" s="129"/>
    </row>
    <row r="590" spans="6:7" ht="18" customHeight="1">
      <c r="F590" s="35"/>
      <c r="G590" s="129"/>
    </row>
    <row r="591" spans="6:7" ht="18" customHeight="1">
      <c r="F591" s="35"/>
      <c r="G591" s="129"/>
    </row>
    <row r="592" spans="6:7" ht="18" customHeight="1">
      <c r="F592" s="35"/>
      <c r="G592" s="129"/>
    </row>
    <row r="593" spans="6:7" ht="18" customHeight="1">
      <c r="F593" s="35"/>
      <c r="G593" s="129"/>
    </row>
    <row r="594" spans="6:7" ht="18" customHeight="1">
      <c r="F594" s="35"/>
      <c r="G594" s="129"/>
    </row>
    <row r="595" spans="6:7" ht="18" customHeight="1">
      <c r="F595" s="35"/>
      <c r="G595" s="129"/>
    </row>
    <row r="596" spans="6:7" ht="18" customHeight="1">
      <c r="F596" s="35"/>
      <c r="G596" s="129"/>
    </row>
    <row r="597" spans="6:7" ht="18" customHeight="1">
      <c r="F597" s="35"/>
      <c r="G597" s="129"/>
    </row>
    <row r="598" spans="6:7" ht="18" customHeight="1">
      <c r="F598" s="35"/>
      <c r="G598" s="129"/>
    </row>
    <row r="599" spans="6:7" ht="18" customHeight="1">
      <c r="F599" s="35"/>
      <c r="G599" s="129"/>
    </row>
    <row r="600" spans="6:7" ht="18" customHeight="1">
      <c r="F600" s="35"/>
      <c r="G600" s="129"/>
    </row>
    <row r="601" spans="6:7" ht="18" customHeight="1">
      <c r="F601" s="35"/>
      <c r="G601" s="129"/>
    </row>
    <row r="602" spans="6:7" ht="18" customHeight="1">
      <c r="F602" s="35"/>
      <c r="G602" s="129"/>
    </row>
    <row r="603" spans="6:7" ht="18" customHeight="1">
      <c r="F603" s="35"/>
      <c r="G603" s="129"/>
    </row>
    <row r="604" spans="6:7" ht="18" customHeight="1">
      <c r="F604" s="35"/>
      <c r="G604" s="129"/>
    </row>
    <row r="605" spans="6:7" ht="18" customHeight="1">
      <c r="F605" s="35"/>
      <c r="G605" s="129"/>
    </row>
    <row r="606" spans="6:7" ht="18" customHeight="1">
      <c r="F606" s="35"/>
      <c r="G606" s="129"/>
    </row>
    <row r="607" spans="6:7" ht="18" customHeight="1">
      <c r="F607" s="35"/>
      <c r="G607" s="129"/>
    </row>
    <row r="608" spans="6:7" ht="18" customHeight="1">
      <c r="F608" s="35"/>
      <c r="G608" s="129"/>
    </row>
    <row r="609" spans="6:7" ht="18" customHeight="1">
      <c r="F609" s="35"/>
      <c r="G609" s="129"/>
    </row>
    <row r="610" spans="6:7" ht="18" customHeight="1">
      <c r="F610" s="35"/>
      <c r="G610" s="129"/>
    </row>
    <row r="611" spans="6:7" ht="18" customHeight="1">
      <c r="F611" s="35"/>
      <c r="G611" s="129"/>
    </row>
    <row r="612" spans="6:7" ht="18" customHeight="1">
      <c r="F612" s="35"/>
      <c r="G612" s="129"/>
    </row>
    <row r="613" spans="6:7" ht="18" customHeight="1">
      <c r="F613" s="35"/>
      <c r="G613" s="129"/>
    </row>
    <row r="614" spans="6:7" ht="18" customHeight="1">
      <c r="F614" s="35"/>
      <c r="G614" s="129"/>
    </row>
    <row r="615" spans="6:7" ht="18" customHeight="1">
      <c r="F615" s="35"/>
      <c r="G615" s="129"/>
    </row>
    <row r="616" spans="6:7" ht="18" customHeight="1">
      <c r="F616" s="35"/>
      <c r="G616" s="129"/>
    </row>
    <row r="617" spans="6:7" ht="18" customHeight="1">
      <c r="F617" s="35"/>
      <c r="G617" s="129"/>
    </row>
    <row r="618" spans="6:7" ht="18" customHeight="1">
      <c r="F618" s="35"/>
      <c r="G618" s="129"/>
    </row>
    <row r="619" spans="6:7" ht="18" customHeight="1">
      <c r="F619" s="35"/>
      <c r="G619" s="129"/>
    </row>
    <row r="620" spans="6:7" ht="18" customHeight="1">
      <c r="F620" s="35"/>
      <c r="G620" s="129"/>
    </row>
    <row r="621" spans="6:7" ht="18" customHeight="1">
      <c r="F621" s="35"/>
      <c r="G621" s="129"/>
    </row>
    <row r="622" spans="6:7" ht="18" customHeight="1">
      <c r="F622" s="35"/>
      <c r="G622" s="129"/>
    </row>
    <row r="623" spans="6:7" ht="18" customHeight="1">
      <c r="F623" s="35"/>
      <c r="G623" s="129"/>
    </row>
    <row r="624" spans="6:7" ht="18" customHeight="1">
      <c r="F624" s="35"/>
      <c r="G624" s="129"/>
    </row>
    <row r="625" spans="6:7" ht="18" customHeight="1">
      <c r="F625" s="35"/>
      <c r="G625" s="129"/>
    </row>
    <row r="626" spans="6:7" ht="18" customHeight="1">
      <c r="F626" s="35"/>
      <c r="G626" s="129"/>
    </row>
    <row r="627" spans="6:7" ht="18" customHeight="1">
      <c r="F627" s="35"/>
      <c r="G627" s="129"/>
    </row>
    <row r="628" spans="6:7" ht="18" customHeight="1">
      <c r="F628" s="35"/>
      <c r="G628" s="129"/>
    </row>
    <row r="629" spans="6:7" ht="18" customHeight="1">
      <c r="F629" s="35"/>
      <c r="G629" s="129"/>
    </row>
    <row r="630" spans="6:7" ht="18" customHeight="1">
      <c r="F630" s="35"/>
      <c r="G630" s="129"/>
    </row>
    <row r="631" spans="6:7" ht="18" customHeight="1">
      <c r="F631" s="35"/>
      <c r="G631" s="129"/>
    </row>
    <row r="632" spans="6:7" ht="18" customHeight="1">
      <c r="F632" s="35"/>
      <c r="G632" s="129"/>
    </row>
    <row r="633" spans="6:7" ht="18" customHeight="1">
      <c r="F633" s="35"/>
      <c r="G633" s="129"/>
    </row>
    <row r="634" spans="6:7" ht="18" customHeight="1">
      <c r="F634" s="35"/>
      <c r="G634" s="129"/>
    </row>
    <row r="635" spans="6:7" ht="18" customHeight="1">
      <c r="F635" s="35"/>
      <c r="G635" s="129"/>
    </row>
    <row r="636" spans="6:7" ht="18" customHeight="1">
      <c r="F636" s="35"/>
      <c r="G636" s="129"/>
    </row>
    <row r="637" spans="6:7" ht="18" customHeight="1">
      <c r="F637" s="35"/>
      <c r="G637" s="129"/>
    </row>
    <row r="638" spans="6:7" ht="18" customHeight="1">
      <c r="F638" s="35"/>
      <c r="G638" s="129"/>
    </row>
    <row r="639" spans="6:7" ht="18" customHeight="1">
      <c r="F639" s="35"/>
      <c r="G639" s="129"/>
    </row>
    <row r="640" spans="6:7" ht="18" customHeight="1">
      <c r="F640" s="35"/>
      <c r="G640" s="129"/>
    </row>
    <row r="641" spans="6:7" ht="18" customHeight="1">
      <c r="F641" s="35"/>
      <c r="G641" s="129"/>
    </row>
    <row r="642" spans="6:7" ht="18" customHeight="1">
      <c r="F642" s="35"/>
      <c r="G642" s="129"/>
    </row>
    <row r="643" spans="6:7" ht="18" customHeight="1">
      <c r="F643" s="35"/>
      <c r="G643" s="129"/>
    </row>
    <row r="644" spans="6:7" ht="18" customHeight="1">
      <c r="F644" s="35"/>
      <c r="G644" s="129"/>
    </row>
    <row r="645" spans="6:7" ht="18" customHeight="1">
      <c r="F645" s="35"/>
      <c r="G645" s="129"/>
    </row>
    <row r="646" spans="6:7" ht="18" customHeight="1">
      <c r="F646" s="35"/>
      <c r="G646" s="129"/>
    </row>
    <row r="647" spans="6:7" ht="18" customHeight="1">
      <c r="F647" s="35"/>
      <c r="G647" s="129"/>
    </row>
    <row r="648" spans="6:7" ht="18" customHeight="1">
      <c r="F648" s="35"/>
      <c r="G648" s="129"/>
    </row>
    <row r="649" spans="6:7" ht="18" customHeight="1">
      <c r="F649" s="35"/>
      <c r="G649" s="129"/>
    </row>
    <row r="650" spans="6:7" ht="18" customHeight="1">
      <c r="F650" s="35"/>
      <c r="G650" s="129"/>
    </row>
    <row r="651" spans="6:7" ht="18" customHeight="1">
      <c r="F651" s="35"/>
      <c r="G651" s="129"/>
    </row>
    <row r="652" spans="6:7" ht="18" customHeight="1">
      <c r="F652" s="35"/>
      <c r="G652" s="129"/>
    </row>
    <row r="653" spans="6:7" ht="18" customHeight="1">
      <c r="F653" s="35"/>
      <c r="G653" s="129"/>
    </row>
    <row r="654" spans="6:7" ht="18" customHeight="1">
      <c r="F654" s="35"/>
      <c r="G654" s="129"/>
    </row>
    <row r="655" spans="6:7" ht="18" customHeight="1">
      <c r="F655" s="35"/>
      <c r="G655" s="129"/>
    </row>
    <row r="656" spans="6:7" ht="18" customHeight="1">
      <c r="F656" s="35"/>
      <c r="G656" s="129"/>
    </row>
    <row r="657" spans="6:7" ht="18" customHeight="1">
      <c r="F657" s="35"/>
      <c r="G657" s="129"/>
    </row>
    <row r="658" spans="6:7" ht="18" customHeight="1">
      <c r="F658" s="35"/>
      <c r="G658" s="129"/>
    </row>
    <row r="659" spans="6:7" ht="18" customHeight="1">
      <c r="F659" s="35"/>
      <c r="G659" s="129"/>
    </row>
    <row r="660" spans="6:7" ht="18" customHeight="1">
      <c r="F660" s="35"/>
      <c r="G660" s="129"/>
    </row>
    <row r="661" spans="6:7" ht="18" customHeight="1">
      <c r="F661" s="35"/>
      <c r="G661" s="129"/>
    </row>
    <row r="662" spans="6:7" ht="18" customHeight="1">
      <c r="F662" s="35"/>
      <c r="G662" s="129"/>
    </row>
    <row r="663" spans="6:7" ht="18" customHeight="1">
      <c r="F663" s="35"/>
      <c r="G663" s="129"/>
    </row>
    <row r="664" spans="6:7" ht="18" customHeight="1">
      <c r="F664" s="35"/>
      <c r="G664" s="129"/>
    </row>
    <row r="665" spans="6:7" ht="18" customHeight="1">
      <c r="F665" s="35"/>
      <c r="G665" s="129"/>
    </row>
    <row r="666" spans="6:7" ht="18" customHeight="1">
      <c r="F666" s="35"/>
      <c r="G666" s="129"/>
    </row>
    <row r="667" spans="6:7" ht="18" customHeight="1">
      <c r="F667" s="35"/>
      <c r="G667" s="129"/>
    </row>
    <row r="668" spans="6:7" ht="18" customHeight="1">
      <c r="F668" s="35"/>
      <c r="G668" s="129"/>
    </row>
    <row r="669" spans="6:7" ht="18" customHeight="1">
      <c r="F669" s="35"/>
      <c r="G669" s="129"/>
    </row>
    <row r="670" spans="6:7" ht="18" customHeight="1">
      <c r="F670" s="35"/>
      <c r="G670" s="129"/>
    </row>
    <row r="671" spans="6:7" ht="18" customHeight="1">
      <c r="F671" s="35"/>
      <c r="G671" s="129"/>
    </row>
    <row r="672" spans="6:7" ht="18" customHeight="1">
      <c r="F672" s="35"/>
      <c r="G672" s="129"/>
    </row>
    <row r="673" spans="6:7" ht="18" customHeight="1">
      <c r="F673" s="35"/>
      <c r="G673" s="129"/>
    </row>
    <row r="674" spans="6:7" ht="18" customHeight="1">
      <c r="F674" s="35"/>
      <c r="G674" s="129"/>
    </row>
    <row r="675" spans="6:7" ht="18" customHeight="1">
      <c r="F675" s="35"/>
      <c r="G675" s="129"/>
    </row>
    <row r="676" spans="6:7" ht="18" customHeight="1">
      <c r="F676" s="35"/>
      <c r="G676" s="129"/>
    </row>
    <row r="677" spans="6:7" ht="18" customHeight="1">
      <c r="F677" s="35"/>
      <c r="G677" s="129"/>
    </row>
    <row r="678" spans="6:7" ht="18" customHeight="1">
      <c r="F678" s="35"/>
      <c r="G678" s="129"/>
    </row>
    <row r="679" spans="6:7" ht="18" customHeight="1">
      <c r="F679" s="35"/>
      <c r="G679" s="129"/>
    </row>
    <row r="680" spans="6:7" ht="18" customHeight="1">
      <c r="F680" s="35"/>
      <c r="G680" s="129"/>
    </row>
    <row r="681" spans="6:7" ht="18" customHeight="1">
      <c r="F681" s="35"/>
      <c r="G681" s="129"/>
    </row>
    <row r="682" spans="6:7" ht="18" customHeight="1">
      <c r="F682" s="35"/>
      <c r="G682" s="129"/>
    </row>
    <row r="683" spans="6:7" ht="18" customHeight="1">
      <c r="F683" s="35"/>
      <c r="G683" s="129"/>
    </row>
    <row r="684" spans="6:7" ht="18" customHeight="1">
      <c r="F684" s="35"/>
      <c r="G684" s="129"/>
    </row>
    <row r="685" spans="6:7" ht="18" customHeight="1">
      <c r="F685" s="35"/>
      <c r="G685" s="129"/>
    </row>
    <row r="686" spans="6:7" ht="18" customHeight="1">
      <c r="F686" s="35"/>
      <c r="G686" s="129"/>
    </row>
    <row r="687" spans="6:7" ht="18" customHeight="1">
      <c r="F687" s="35"/>
      <c r="G687" s="129"/>
    </row>
    <row r="688" spans="6:7" ht="18" customHeight="1">
      <c r="F688" s="35"/>
      <c r="G688" s="129"/>
    </row>
    <row r="689" spans="6:7" ht="18" customHeight="1">
      <c r="F689" s="35"/>
      <c r="G689" s="129"/>
    </row>
    <row r="690" spans="6:7" ht="18" customHeight="1">
      <c r="F690" s="35"/>
      <c r="G690" s="129"/>
    </row>
    <row r="691" spans="6:7" ht="18" customHeight="1">
      <c r="F691" s="35"/>
      <c r="G691" s="129"/>
    </row>
    <row r="692" spans="6:7" ht="18" customHeight="1">
      <c r="F692" s="35"/>
      <c r="G692" s="129"/>
    </row>
    <row r="693" spans="6:7" ht="18" customHeight="1">
      <c r="F693" s="35"/>
      <c r="G693" s="129"/>
    </row>
    <row r="694" spans="6:7" ht="18" customHeight="1">
      <c r="F694" s="35"/>
      <c r="G694" s="129"/>
    </row>
    <row r="695" spans="6:7" ht="18" customHeight="1">
      <c r="F695" s="35"/>
      <c r="G695" s="129"/>
    </row>
    <row r="696" spans="6:7" ht="18" customHeight="1">
      <c r="F696" s="35"/>
      <c r="G696" s="129"/>
    </row>
    <row r="697" spans="6:7" ht="18" customHeight="1">
      <c r="F697" s="35"/>
      <c r="G697" s="129"/>
    </row>
    <row r="698" spans="6:7" ht="18" customHeight="1">
      <c r="F698" s="35"/>
      <c r="G698" s="129"/>
    </row>
    <row r="699" spans="6:7" ht="18" customHeight="1">
      <c r="F699" s="35"/>
      <c r="G699" s="129"/>
    </row>
    <row r="700" spans="6:7" ht="18" customHeight="1">
      <c r="F700" s="35"/>
      <c r="G700" s="129"/>
    </row>
    <row r="701" spans="6:7" ht="18" customHeight="1">
      <c r="F701" s="35"/>
      <c r="G701" s="129"/>
    </row>
    <row r="702" spans="6:7" ht="18" customHeight="1">
      <c r="F702" s="35"/>
      <c r="G702" s="129"/>
    </row>
    <row r="703" spans="6:7" ht="18" customHeight="1">
      <c r="F703" s="35"/>
      <c r="G703" s="129"/>
    </row>
    <row r="704" spans="6:7" ht="18" customHeight="1">
      <c r="F704" s="35"/>
      <c r="G704" s="129"/>
    </row>
    <row r="705" spans="6:7" ht="18" customHeight="1">
      <c r="F705" s="35"/>
      <c r="G705" s="129"/>
    </row>
    <row r="706" spans="6:7" ht="18" customHeight="1">
      <c r="F706" s="35"/>
      <c r="G706" s="129"/>
    </row>
    <row r="707" spans="6:7" ht="18" customHeight="1">
      <c r="F707" s="35"/>
      <c r="G707" s="129"/>
    </row>
    <row r="708" spans="6:7" ht="18" customHeight="1">
      <c r="F708" s="35"/>
      <c r="G708" s="129"/>
    </row>
    <row r="709" spans="6:7" ht="18" customHeight="1">
      <c r="F709" s="35"/>
      <c r="G709" s="129"/>
    </row>
    <row r="710" spans="6:7" ht="18" customHeight="1">
      <c r="F710" s="35"/>
      <c r="G710" s="129"/>
    </row>
    <row r="711" spans="6:7" ht="18" customHeight="1">
      <c r="F711" s="35"/>
      <c r="G711" s="129"/>
    </row>
    <row r="712" spans="6:7" ht="18" customHeight="1">
      <c r="F712" s="35"/>
      <c r="G712" s="129"/>
    </row>
    <row r="713" spans="6:7" ht="18" customHeight="1">
      <c r="F713" s="35"/>
      <c r="G713" s="129"/>
    </row>
    <row r="714" spans="6:7" ht="18" customHeight="1">
      <c r="F714" s="35"/>
      <c r="G714" s="129"/>
    </row>
    <row r="715" spans="6:7" ht="18" customHeight="1">
      <c r="F715" s="35"/>
      <c r="G715" s="129"/>
    </row>
    <row r="716" spans="6:7" ht="18" customHeight="1">
      <c r="F716" s="35"/>
      <c r="G716" s="129"/>
    </row>
    <row r="717" spans="6:7" ht="18" customHeight="1">
      <c r="F717" s="35"/>
      <c r="G717" s="129"/>
    </row>
    <row r="718" spans="6:7" ht="18" customHeight="1">
      <c r="F718" s="35"/>
      <c r="G718" s="129"/>
    </row>
    <row r="719" spans="6:7" ht="18" customHeight="1">
      <c r="F719" s="35"/>
      <c r="G719" s="129"/>
    </row>
    <row r="720" spans="6:7" ht="18" customHeight="1">
      <c r="F720" s="35"/>
      <c r="G720" s="129"/>
    </row>
    <row r="721" spans="6:7" ht="18" customHeight="1">
      <c r="F721" s="35"/>
      <c r="G721" s="129"/>
    </row>
    <row r="722" spans="6:7" ht="18" customHeight="1">
      <c r="F722" s="35"/>
      <c r="G722" s="129"/>
    </row>
    <row r="723" spans="6:7" ht="18" customHeight="1">
      <c r="F723" s="35"/>
      <c r="G723" s="129"/>
    </row>
    <row r="724" spans="6:7" ht="18" customHeight="1">
      <c r="F724" s="35"/>
      <c r="G724" s="129"/>
    </row>
    <row r="725" spans="6:7" ht="18" customHeight="1">
      <c r="F725" s="35"/>
      <c r="G725" s="129"/>
    </row>
    <row r="726" spans="6:7" ht="18" customHeight="1">
      <c r="F726" s="35"/>
      <c r="G726" s="129"/>
    </row>
    <row r="727" spans="6:7" ht="18" customHeight="1">
      <c r="F727" s="35"/>
      <c r="G727" s="129"/>
    </row>
    <row r="728" spans="6:7" ht="18" customHeight="1">
      <c r="F728" s="35"/>
      <c r="G728" s="129"/>
    </row>
    <row r="729" spans="6:7" ht="18" customHeight="1">
      <c r="F729" s="35"/>
      <c r="G729" s="129"/>
    </row>
    <row r="730" spans="6:7" ht="18" customHeight="1">
      <c r="F730" s="35"/>
      <c r="G730" s="129"/>
    </row>
    <row r="731" spans="6:7" ht="18" customHeight="1">
      <c r="F731" s="35"/>
      <c r="G731" s="129"/>
    </row>
    <row r="732" spans="6:7" ht="18" customHeight="1">
      <c r="F732" s="35"/>
      <c r="G732" s="129"/>
    </row>
    <row r="733" spans="6:7" ht="18" customHeight="1">
      <c r="F733" s="35"/>
      <c r="G733" s="129"/>
    </row>
    <row r="734" spans="6:7" ht="18" customHeight="1">
      <c r="F734" s="35"/>
      <c r="G734" s="129"/>
    </row>
    <row r="735" spans="6:7" ht="18" customHeight="1">
      <c r="F735" s="35"/>
      <c r="G735" s="129"/>
    </row>
    <row r="736" spans="6:7" ht="18" customHeight="1">
      <c r="F736" s="35"/>
      <c r="G736" s="129"/>
    </row>
    <row r="737" spans="6:7" ht="18" customHeight="1">
      <c r="F737" s="35"/>
      <c r="G737" s="129"/>
    </row>
    <row r="738" spans="6:7" ht="18" customHeight="1">
      <c r="F738" s="35"/>
      <c r="G738" s="129"/>
    </row>
    <row r="739" spans="6:7" ht="18" customHeight="1">
      <c r="F739" s="35"/>
      <c r="G739" s="129"/>
    </row>
    <row r="740" spans="6:7" ht="18" customHeight="1">
      <c r="F740" s="35"/>
      <c r="G740" s="129"/>
    </row>
    <row r="741" spans="6:7" ht="18" customHeight="1">
      <c r="F741" s="35"/>
      <c r="G741" s="129"/>
    </row>
    <row r="742" spans="6:7" ht="18" customHeight="1">
      <c r="F742" s="35"/>
      <c r="G742" s="129"/>
    </row>
    <row r="743" spans="6:7" ht="18" customHeight="1">
      <c r="F743" s="35"/>
      <c r="G743" s="129"/>
    </row>
    <row r="744" spans="6:7" ht="18" customHeight="1">
      <c r="F744" s="35"/>
      <c r="G744" s="129"/>
    </row>
    <row r="745" spans="6:7" ht="18" customHeight="1">
      <c r="F745" s="35"/>
      <c r="G745" s="129"/>
    </row>
    <row r="746" spans="6:7" ht="18" customHeight="1">
      <c r="F746" s="35"/>
      <c r="G746" s="129"/>
    </row>
    <row r="747" spans="6:7" ht="18" customHeight="1">
      <c r="F747" s="35"/>
      <c r="G747" s="129"/>
    </row>
    <row r="748" spans="6:7" ht="18" customHeight="1">
      <c r="F748" s="35"/>
      <c r="G748" s="129"/>
    </row>
    <row r="749" spans="6:7" ht="18" customHeight="1">
      <c r="F749" s="35"/>
      <c r="G749" s="129"/>
    </row>
    <row r="750" spans="6:7" ht="18" customHeight="1">
      <c r="F750" s="35"/>
      <c r="G750" s="129"/>
    </row>
    <row r="751" spans="6:7" ht="18" customHeight="1">
      <c r="F751" s="35"/>
      <c r="G751" s="129"/>
    </row>
    <row r="752" spans="6:7" ht="18" customHeight="1">
      <c r="F752" s="35"/>
      <c r="G752" s="129"/>
    </row>
    <row r="753" spans="6:7" ht="18" customHeight="1">
      <c r="F753" s="35"/>
      <c r="G753" s="129"/>
    </row>
    <row r="754" spans="6:7" ht="18" customHeight="1">
      <c r="F754" s="35"/>
      <c r="G754" s="129"/>
    </row>
    <row r="755" spans="6:7" ht="18" customHeight="1">
      <c r="F755" s="35"/>
      <c r="G755" s="129"/>
    </row>
    <row r="756" spans="6:7" ht="18" customHeight="1">
      <c r="F756" s="35"/>
      <c r="G756" s="129"/>
    </row>
    <row r="757" spans="6:7" ht="18" customHeight="1">
      <c r="F757" s="35"/>
      <c r="G757" s="129"/>
    </row>
    <row r="758" spans="6:7" ht="18" customHeight="1">
      <c r="F758" s="35"/>
      <c r="G758" s="129"/>
    </row>
    <row r="759" spans="6:7" ht="18" customHeight="1">
      <c r="F759" s="35"/>
      <c r="G759" s="129"/>
    </row>
    <row r="760" spans="6:7" ht="18" customHeight="1">
      <c r="F760" s="35"/>
      <c r="G760" s="129"/>
    </row>
    <row r="761" spans="6:7" ht="18" customHeight="1">
      <c r="F761" s="35"/>
      <c r="G761" s="129"/>
    </row>
    <row r="762" spans="6:7" ht="18" customHeight="1">
      <c r="F762" s="35"/>
      <c r="G762" s="129"/>
    </row>
    <row r="763" spans="6:7" ht="18" customHeight="1">
      <c r="F763" s="35"/>
      <c r="G763" s="129"/>
    </row>
    <row r="764" spans="6:7" ht="18" customHeight="1">
      <c r="F764" s="35"/>
      <c r="G764" s="129"/>
    </row>
    <row r="765" spans="6:7" ht="18" customHeight="1">
      <c r="F765" s="35"/>
      <c r="G765" s="129"/>
    </row>
    <row r="766" spans="6:7" ht="18" customHeight="1">
      <c r="F766" s="35"/>
      <c r="G766" s="129"/>
    </row>
    <row r="767" spans="6:7" ht="18" customHeight="1">
      <c r="F767" s="35"/>
      <c r="G767" s="129"/>
    </row>
    <row r="768" spans="6:7" ht="18" customHeight="1">
      <c r="F768" s="35"/>
      <c r="G768" s="129"/>
    </row>
    <row r="769" spans="6:7" ht="18" customHeight="1">
      <c r="F769" s="35"/>
      <c r="G769" s="129"/>
    </row>
    <row r="770" spans="6:7" ht="18" customHeight="1">
      <c r="F770" s="35"/>
      <c r="G770" s="129"/>
    </row>
    <row r="771" spans="6:7" ht="18" customHeight="1">
      <c r="F771" s="35"/>
      <c r="G771" s="129"/>
    </row>
    <row r="772" spans="6:7" ht="18" customHeight="1">
      <c r="F772" s="35"/>
      <c r="G772" s="129"/>
    </row>
    <row r="773" spans="6:7" ht="18" customHeight="1">
      <c r="F773" s="35"/>
      <c r="G773" s="129"/>
    </row>
    <row r="774" spans="6:7" ht="18" customHeight="1">
      <c r="F774" s="35"/>
      <c r="G774" s="129"/>
    </row>
    <row r="775" spans="6:7" ht="18" customHeight="1">
      <c r="F775" s="35"/>
      <c r="G775" s="129"/>
    </row>
    <row r="776" spans="6:7" ht="18" customHeight="1">
      <c r="F776" s="35"/>
      <c r="G776" s="129"/>
    </row>
    <row r="777" spans="6:7" ht="18" customHeight="1">
      <c r="F777" s="35"/>
      <c r="G777" s="129"/>
    </row>
    <row r="778" spans="6:7" ht="18" customHeight="1">
      <c r="F778" s="35"/>
      <c r="G778" s="129"/>
    </row>
    <row r="779" spans="6:7" ht="18" customHeight="1">
      <c r="F779" s="35"/>
      <c r="G779" s="129"/>
    </row>
    <row r="780" spans="6:7" ht="18" customHeight="1">
      <c r="F780" s="35"/>
      <c r="G780" s="129"/>
    </row>
    <row r="781" spans="6:7" ht="18" customHeight="1">
      <c r="F781" s="35"/>
      <c r="G781" s="129"/>
    </row>
    <row r="782" spans="6:7" ht="18" customHeight="1">
      <c r="F782" s="35"/>
      <c r="G782" s="129"/>
    </row>
    <row r="783" spans="6:7" ht="18" customHeight="1">
      <c r="F783" s="35"/>
      <c r="G783" s="129"/>
    </row>
    <row r="784" spans="6:7" ht="18" customHeight="1">
      <c r="F784" s="35"/>
      <c r="G784" s="129"/>
    </row>
    <row r="785" spans="6:7" ht="18" customHeight="1">
      <c r="F785" s="35"/>
      <c r="G785" s="129"/>
    </row>
    <row r="786" spans="6:7" ht="18" customHeight="1">
      <c r="F786" s="35"/>
      <c r="G786" s="129"/>
    </row>
    <row r="787" spans="6:7" ht="18" customHeight="1">
      <c r="F787" s="35"/>
      <c r="G787" s="129"/>
    </row>
    <row r="788" spans="6:7" ht="18" customHeight="1">
      <c r="F788" s="35"/>
      <c r="G788" s="129"/>
    </row>
    <row r="789" spans="6:7" ht="18" customHeight="1">
      <c r="F789" s="35"/>
      <c r="G789" s="129"/>
    </row>
    <row r="790" spans="6:7" ht="18" customHeight="1">
      <c r="F790" s="35"/>
      <c r="G790" s="129"/>
    </row>
    <row r="791" spans="6:7" ht="18" customHeight="1">
      <c r="F791" s="35"/>
      <c r="G791" s="129"/>
    </row>
    <row r="792" spans="6:7" ht="18" customHeight="1">
      <c r="F792" s="35"/>
      <c r="G792" s="129"/>
    </row>
    <row r="793" spans="6:7" ht="18" customHeight="1">
      <c r="F793" s="35"/>
      <c r="G793" s="129"/>
    </row>
    <row r="794" spans="6:7" ht="18" customHeight="1">
      <c r="F794" s="35"/>
      <c r="G794" s="129"/>
    </row>
    <row r="795" spans="6:7" ht="18" customHeight="1">
      <c r="F795" s="35"/>
      <c r="G795" s="129"/>
    </row>
    <row r="796" spans="6:7" ht="18" customHeight="1">
      <c r="F796" s="35"/>
      <c r="G796" s="129"/>
    </row>
    <row r="797" spans="6:7" ht="18" customHeight="1">
      <c r="F797" s="35"/>
      <c r="G797" s="129"/>
    </row>
    <row r="798" spans="6:7" ht="18" customHeight="1">
      <c r="F798" s="35"/>
      <c r="G798" s="129"/>
    </row>
    <row r="799" spans="6:7" ht="18" customHeight="1">
      <c r="F799" s="35"/>
      <c r="G799" s="129"/>
    </row>
    <row r="800" spans="6:7" ht="18" customHeight="1">
      <c r="F800" s="35"/>
      <c r="G800" s="129"/>
    </row>
    <row r="801" spans="6:7" ht="18" customHeight="1">
      <c r="F801" s="35"/>
      <c r="G801" s="129"/>
    </row>
    <row r="802" spans="6:7" ht="18" customHeight="1">
      <c r="F802" s="35"/>
      <c r="G802" s="129"/>
    </row>
    <row r="803" spans="6:7" ht="18" customHeight="1">
      <c r="F803" s="35"/>
      <c r="G803" s="129"/>
    </row>
    <row r="804" spans="6:7" ht="18" customHeight="1">
      <c r="F804" s="35"/>
      <c r="G804" s="129"/>
    </row>
    <row r="805" spans="6:7" ht="18" customHeight="1">
      <c r="F805" s="35"/>
      <c r="G805" s="129"/>
    </row>
    <row r="806" spans="6:7" ht="18" customHeight="1">
      <c r="F806" s="35"/>
      <c r="G806" s="129"/>
    </row>
    <row r="807" spans="6:7" ht="18" customHeight="1">
      <c r="F807" s="35"/>
      <c r="G807" s="129"/>
    </row>
    <row r="808" spans="6:7" ht="18" customHeight="1">
      <c r="F808" s="35"/>
      <c r="G808" s="129"/>
    </row>
    <row r="809" spans="6:7" ht="18" customHeight="1">
      <c r="F809" s="35"/>
      <c r="G809" s="129"/>
    </row>
    <row r="810" spans="6:7" ht="18" customHeight="1">
      <c r="F810" s="35"/>
      <c r="G810" s="129"/>
    </row>
    <row r="811" spans="6:7" ht="18" customHeight="1">
      <c r="F811" s="35"/>
      <c r="G811" s="129"/>
    </row>
    <row r="812" spans="6:7" ht="18" customHeight="1">
      <c r="F812" s="35"/>
      <c r="G812" s="129"/>
    </row>
    <row r="813" spans="6:7" ht="18" customHeight="1">
      <c r="F813" s="35"/>
      <c r="G813" s="129"/>
    </row>
    <row r="814" spans="6:7" ht="18" customHeight="1">
      <c r="F814" s="35"/>
      <c r="G814" s="129"/>
    </row>
    <row r="815" spans="6:7" ht="18" customHeight="1">
      <c r="F815" s="35"/>
      <c r="G815" s="129"/>
    </row>
    <row r="816" spans="6:7" ht="18" customHeight="1">
      <c r="F816" s="35"/>
      <c r="G816" s="129"/>
    </row>
    <row r="817" spans="6:7" ht="18" customHeight="1">
      <c r="F817" s="35"/>
      <c r="G817" s="129"/>
    </row>
    <row r="818" spans="6:7" ht="18" customHeight="1">
      <c r="F818" s="35"/>
      <c r="G818" s="129"/>
    </row>
    <row r="819" spans="6:7" ht="18" customHeight="1">
      <c r="F819" s="35"/>
      <c r="G819" s="129"/>
    </row>
    <row r="820" spans="6:7" ht="18" customHeight="1">
      <c r="F820" s="35"/>
      <c r="G820" s="129"/>
    </row>
    <row r="821" spans="6:7" ht="18" customHeight="1">
      <c r="F821" s="35"/>
      <c r="G821" s="129"/>
    </row>
    <row r="822" spans="6:7" ht="18" customHeight="1">
      <c r="F822" s="35"/>
      <c r="G822" s="129"/>
    </row>
    <row r="823" spans="6:7" ht="18" customHeight="1">
      <c r="F823" s="35"/>
      <c r="G823" s="129"/>
    </row>
    <row r="824" spans="6:7" ht="18" customHeight="1">
      <c r="F824" s="35"/>
      <c r="G824" s="129"/>
    </row>
    <row r="825" spans="6:7" ht="18" customHeight="1">
      <c r="F825" s="35"/>
      <c r="G825" s="129"/>
    </row>
    <row r="826" spans="6:7" ht="18" customHeight="1">
      <c r="F826" s="35"/>
      <c r="G826" s="129"/>
    </row>
    <row r="827" spans="6:7" ht="18" customHeight="1">
      <c r="F827" s="35"/>
      <c r="G827" s="129"/>
    </row>
    <row r="828" spans="6:7" ht="18" customHeight="1">
      <c r="F828" s="35"/>
      <c r="G828" s="129"/>
    </row>
    <row r="829" spans="6:7" ht="18" customHeight="1">
      <c r="F829" s="35"/>
      <c r="G829" s="129"/>
    </row>
    <row r="830" spans="6:7" ht="18" customHeight="1">
      <c r="F830" s="35"/>
      <c r="G830" s="129"/>
    </row>
    <row r="831" spans="6:7" ht="18" customHeight="1">
      <c r="F831" s="35"/>
      <c r="G831" s="129"/>
    </row>
    <row r="832" spans="6:7" ht="18" customHeight="1">
      <c r="F832" s="35"/>
      <c r="G832" s="129"/>
    </row>
    <row r="833" spans="6:7" ht="18" customHeight="1">
      <c r="F833" s="35"/>
      <c r="G833" s="129"/>
    </row>
    <row r="834" spans="6:7" ht="18" customHeight="1">
      <c r="F834" s="35"/>
      <c r="G834" s="129"/>
    </row>
    <row r="835" spans="6:7" ht="18" customHeight="1">
      <c r="F835" s="35"/>
      <c r="G835" s="129"/>
    </row>
    <row r="836" spans="6:7" ht="18" customHeight="1">
      <c r="F836" s="35"/>
      <c r="G836" s="129"/>
    </row>
    <row r="837" spans="6:7" ht="18" customHeight="1">
      <c r="F837" s="35"/>
      <c r="G837" s="129"/>
    </row>
    <row r="838" spans="6:7" ht="18" customHeight="1">
      <c r="F838" s="35"/>
      <c r="G838" s="129"/>
    </row>
    <row r="839" spans="6:7" ht="18" customHeight="1">
      <c r="F839" s="35"/>
      <c r="G839" s="129"/>
    </row>
    <row r="840" spans="6:7" ht="18" customHeight="1">
      <c r="F840" s="35"/>
      <c r="G840" s="129"/>
    </row>
    <row r="841" spans="6:7" ht="18" customHeight="1">
      <c r="F841" s="35"/>
      <c r="G841" s="129"/>
    </row>
    <row r="842" spans="6:7" ht="18" customHeight="1">
      <c r="F842" s="35"/>
      <c r="G842" s="129"/>
    </row>
    <row r="843" spans="6:7" ht="18" customHeight="1">
      <c r="F843" s="35"/>
      <c r="G843" s="129"/>
    </row>
    <row r="844" spans="6:7" ht="18" customHeight="1">
      <c r="F844" s="35"/>
      <c r="G844" s="129"/>
    </row>
    <row r="845" spans="6:7" ht="18" customHeight="1">
      <c r="F845" s="35"/>
      <c r="G845" s="129"/>
    </row>
    <row r="846" spans="6:7" ht="18" customHeight="1">
      <c r="F846" s="35"/>
      <c r="G846" s="129"/>
    </row>
    <row r="847" spans="6:7" ht="18" customHeight="1">
      <c r="F847" s="35"/>
      <c r="G847" s="129"/>
    </row>
    <row r="848" spans="6:7" ht="18" customHeight="1">
      <c r="F848" s="35"/>
      <c r="G848" s="129"/>
    </row>
    <row r="849" spans="6:7" ht="18" customHeight="1">
      <c r="F849" s="35"/>
      <c r="G849" s="129"/>
    </row>
    <row r="850" spans="6:7" ht="18" customHeight="1">
      <c r="F850" s="35"/>
      <c r="G850" s="129"/>
    </row>
    <row r="851" spans="6:7" ht="18" customHeight="1">
      <c r="F851" s="35"/>
      <c r="G851" s="129"/>
    </row>
    <row r="852" spans="6:7" ht="18" customHeight="1">
      <c r="F852" s="35"/>
      <c r="G852" s="129"/>
    </row>
    <row r="853" spans="6:7" ht="18" customHeight="1">
      <c r="F853" s="35"/>
      <c r="G853" s="129"/>
    </row>
    <row r="854" spans="6:7" ht="18" customHeight="1">
      <c r="F854" s="35"/>
      <c r="G854" s="129"/>
    </row>
    <row r="855" spans="6:7" ht="18" customHeight="1">
      <c r="F855" s="35"/>
      <c r="G855" s="129"/>
    </row>
    <row r="856" spans="6:7" ht="18" customHeight="1">
      <c r="F856" s="35"/>
      <c r="G856" s="129"/>
    </row>
    <row r="857" spans="6:7" ht="18" customHeight="1">
      <c r="F857" s="35"/>
      <c r="G857" s="129"/>
    </row>
    <row r="858" spans="6:7" ht="18" customHeight="1">
      <c r="F858" s="35"/>
      <c r="G858" s="129"/>
    </row>
    <row r="859" spans="6:7" ht="18" customHeight="1">
      <c r="F859" s="35"/>
      <c r="G859" s="129"/>
    </row>
    <row r="860" spans="6:7" ht="18" customHeight="1">
      <c r="F860" s="35"/>
      <c r="G860" s="129"/>
    </row>
    <row r="861" spans="6:7" ht="18" customHeight="1">
      <c r="F861" s="35"/>
      <c r="G861" s="129"/>
    </row>
    <row r="862" spans="6:7" ht="18" customHeight="1">
      <c r="F862" s="35"/>
      <c r="G862" s="129"/>
    </row>
    <row r="863" spans="6:7" ht="18" customHeight="1">
      <c r="F863" s="35"/>
      <c r="G863" s="129"/>
    </row>
    <row r="864" spans="6:7" ht="18" customHeight="1">
      <c r="F864" s="35"/>
      <c r="G864" s="129"/>
    </row>
    <row r="865" spans="6:7" ht="18" customHeight="1">
      <c r="F865" s="35"/>
      <c r="G865" s="129"/>
    </row>
    <row r="866" spans="6:7" ht="18" customHeight="1">
      <c r="F866" s="35"/>
      <c r="G866" s="129"/>
    </row>
    <row r="867" spans="6:7" ht="18" customHeight="1">
      <c r="F867" s="35"/>
      <c r="G867" s="129"/>
    </row>
    <row r="868" spans="6:7" ht="18" customHeight="1">
      <c r="F868" s="35"/>
      <c r="G868" s="129"/>
    </row>
    <row r="869" spans="6:7" ht="18" customHeight="1">
      <c r="F869" s="35"/>
      <c r="G869" s="129"/>
    </row>
    <row r="870" spans="6:7" ht="18" customHeight="1">
      <c r="F870" s="35"/>
      <c r="G870" s="129"/>
    </row>
    <row r="871" spans="6:7" ht="18" customHeight="1">
      <c r="F871" s="35"/>
      <c r="G871" s="129"/>
    </row>
    <row r="872" spans="6:7" ht="18" customHeight="1">
      <c r="F872" s="35"/>
      <c r="G872" s="129"/>
    </row>
    <row r="873" spans="6:7" ht="18" customHeight="1">
      <c r="F873" s="35"/>
      <c r="G873" s="129"/>
    </row>
    <row r="874" spans="6:7" ht="18" customHeight="1">
      <c r="F874" s="35"/>
      <c r="G874" s="129"/>
    </row>
    <row r="875" spans="6:7" ht="18" customHeight="1">
      <c r="F875" s="35"/>
      <c r="G875" s="129"/>
    </row>
    <row r="876" spans="6:7" ht="18" customHeight="1">
      <c r="F876" s="35"/>
      <c r="G876" s="129"/>
    </row>
    <row r="877" spans="6:7" ht="18" customHeight="1">
      <c r="F877" s="35"/>
      <c r="G877" s="129"/>
    </row>
    <row r="878" spans="6:7" ht="18" customHeight="1">
      <c r="F878" s="35"/>
      <c r="G878" s="129"/>
    </row>
    <row r="879" spans="6:7" ht="18" customHeight="1">
      <c r="F879" s="35"/>
      <c r="G879" s="129"/>
    </row>
    <row r="880" spans="6:7" ht="18" customHeight="1">
      <c r="F880" s="35"/>
      <c r="G880" s="129"/>
    </row>
    <row r="881" spans="6:7" ht="18" customHeight="1">
      <c r="F881" s="35"/>
      <c r="G881" s="129"/>
    </row>
    <row r="882" spans="6:7" ht="18" customHeight="1">
      <c r="F882" s="35"/>
      <c r="G882" s="129"/>
    </row>
    <row r="883" spans="6:7" ht="18" customHeight="1">
      <c r="F883" s="35"/>
      <c r="G883" s="129"/>
    </row>
    <row r="884" spans="6:7" ht="18" customHeight="1">
      <c r="F884" s="35"/>
      <c r="G884" s="129"/>
    </row>
    <row r="885" spans="6:7" ht="18" customHeight="1">
      <c r="F885" s="35"/>
      <c r="G885" s="129"/>
    </row>
    <row r="886" spans="6:7" ht="18" customHeight="1">
      <c r="F886" s="35"/>
      <c r="G886" s="129"/>
    </row>
    <row r="887" spans="6:7" ht="18" customHeight="1">
      <c r="F887" s="35"/>
      <c r="G887" s="129"/>
    </row>
    <row r="888" spans="6:7" ht="18" customHeight="1">
      <c r="F888" s="35"/>
      <c r="G888" s="129"/>
    </row>
    <row r="889" spans="6:7" ht="18" customHeight="1">
      <c r="F889" s="35"/>
      <c r="G889" s="129"/>
    </row>
    <row r="890" spans="6:7" ht="18" customHeight="1">
      <c r="F890" s="35"/>
      <c r="G890" s="129"/>
    </row>
    <row r="891" spans="6:7" ht="18" customHeight="1">
      <c r="F891" s="35"/>
      <c r="G891" s="129"/>
    </row>
    <row r="892" spans="6:7" ht="18" customHeight="1">
      <c r="F892" s="35"/>
      <c r="G892" s="129"/>
    </row>
    <row r="893" spans="6:7" ht="18" customHeight="1">
      <c r="F893" s="35"/>
      <c r="G893" s="129"/>
    </row>
    <row r="894" spans="6:7" ht="18" customHeight="1">
      <c r="F894" s="35"/>
      <c r="G894" s="129"/>
    </row>
    <row r="895" spans="6:7" ht="18" customHeight="1">
      <c r="F895" s="35"/>
      <c r="G895" s="129"/>
    </row>
    <row r="896" spans="6:7" ht="18" customHeight="1">
      <c r="F896" s="35"/>
      <c r="G896" s="129"/>
    </row>
    <row r="897" spans="6:7" ht="18" customHeight="1">
      <c r="F897" s="35"/>
      <c r="G897" s="129"/>
    </row>
    <row r="898" spans="6:7" ht="18" customHeight="1">
      <c r="F898" s="35"/>
      <c r="G898" s="129"/>
    </row>
    <row r="899" spans="6:7" ht="18" customHeight="1">
      <c r="F899" s="35"/>
      <c r="G899" s="129"/>
    </row>
    <row r="900" spans="6:7" ht="18" customHeight="1">
      <c r="F900" s="35"/>
      <c r="G900" s="129"/>
    </row>
    <row r="901" spans="6:7" ht="18" customHeight="1">
      <c r="F901" s="35"/>
      <c r="G901" s="129"/>
    </row>
    <row r="902" spans="6:7" ht="18" customHeight="1">
      <c r="F902" s="35"/>
      <c r="G902" s="129"/>
    </row>
    <row r="903" spans="6:7" ht="18" customHeight="1">
      <c r="F903" s="35"/>
      <c r="G903" s="129"/>
    </row>
    <row r="904" spans="6:7" ht="18" customHeight="1">
      <c r="F904" s="35"/>
      <c r="G904" s="129"/>
    </row>
    <row r="905" spans="6:7" ht="18" customHeight="1">
      <c r="F905" s="35"/>
      <c r="G905" s="129"/>
    </row>
    <row r="906" spans="6:7" ht="18" customHeight="1">
      <c r="F906" s="35"/>
      <c r="G906" s="129"/>
    </row>
    <row r="907" spans="6:7" ht="18" customHeight="1">
      <c r="F907" s="35"/>
      <c r="G907" s="129"/>
    </row>
    <row r="908" spans="6:7" ht="18" customHeight="1">
      <c r="F908" s="35"/>
      <c r="G908" s="129"/>
    </row>
    <row r="909" spans="6:7" ht="18" customHeight="1">
      <c r="F909" s="35"/>
      <c r="G909" s="129"/>
    </row>
    <row r="910" spans="6:7" ht="18" customHeight="1">
      <c r="F910" s="35"/>
      <c r="G910" s="129"/>
    </row>
    <row r="911" spans="6:7" ht="18" customHeight="1">
      <c r="F911" s="35"/>
      <c r="G911" s="129"/>
    </row>
    <row r="912" spans="6:7" ht="18" customHeight="1">
      <c r="F912" s="35"/>
      <c r="G912" s="129"/>
    </row>
    <row r="913" spans="6:7" ht="18" customHeight="1">
      <c r="F913" s="35"/>
      <c r="G913" s="129"/>
    </row>
    <row r="914" spans="6:7" ht="18" customHeight="1">
      <c r="F914" s="35"/>
      <c r="G914" s="129"/>
    </row>
    <row r="915" spans="6:7" ht="18" customHeight="1">
      <c r="F915" s="35"/>
      <c r="G915" s="129"/>
    </row>
    <row r="916" spans="6:7" ht="18" customHeight="1">
      <c r="F916" s="35"/>
      <c r="G916" s="129"/>
    </row>
    <row r="917" spans="6:7" ht="18" customHeight="1">
      <c r="F917" s="35"/>
      <c r="G917" s="129"/>
    </row>
    <row r="918" spans="6:7" ht="18" customHeight="1">
      <c r="F918" s="35"/>
      <c r="G918" s="129"/>
    </row>
    <row r="919" spans="6:7" ht="18" customHeight="1">
      <c r="F919" s="35"/>
      <c r="G919" s="129"/>
    </row>
    <row r="920" spans="6:7" ht="18" customHeight="1">
      <c r="F920" s="35"/>
      <c r="G920" s="129"/>
    </row>
    <row r="921" spans="6:7" ht="18" customHeight="1">
      <c r="F921" s="35"/>
      <c r="G921" s="129"/>
    </row>
    <row r="922" spans="6:7" ht="18" customHeight="1">
      <c r="F922" s="35"/>
      <c r="G922" s="129"/>
    </row>
    <row r="923" spans="6:7" ht="18" customHeight="1">
      <c r="F923" s="35"/>
      <c r="G923" s="129"/>
    </row>
    <row r="924" spans="6:7" ht="18" customHeight="1">
      <c r="F924" s="35"/>
      <c r="G924" s="129"/>
    </row>
    <row r="925" spans="6:7" ht="18" customHeight="1">
      <c r="F925" s="35"/>
      <c r="G925" s="129"/>
    </row>
    <row r="926" spans="6:7" ht="18" customHeight="1">
      <c r="F926" s="35"/>
      <c r="G926" s="129"/>
    </row>
    <row r="927" spans="6:7" ht="18" customHeight="1">
      <c r="F927" s="35"/>
      <c r="G927" s="129"/>
    </row>
    <row r="928" spans="6:7" ht="18" customHeight="1">
      <c r="F928" s="35"/>
      <c r="G928" s="129"/>
    </row>
    <row r="929" spans="6:7" ht="18" customHeight="1">
      <c r="F929" s="35"/>
      <c r="G929" s="129"/>
    </row>
  </sheetData>
  <autoFilter ref="A1:I2" xr:uid="{00000000-0009-0000-0000-00001A000000}"/>
  <phoneticPr fontId="4" type="noConversion"/>
  <conditionalFormatting sqref="D1">
    <cfRule type="cellIs" dxfId="29" priority="2" operator="equal">
      <formula>0</formula>
    </cfRule>
  </conditionalFormatting>
  <conditionalFormatting sqref="F1">
    <cfRule type="cellIs" dxfId="28" priority="1" operator="equal">
      <formula>0</formula>
    </cfRule>
  </conditionalFormatting>
  <conditionalFormatting sqref="H1">
    <cfRule type="cellIs" dxfId="27" priority="6" operator="equal">
      <formula>0</formula>
    </cfRule>
  </conditionalFormatting>
  <pageMargins left="0.7" right="0.7" top="0.75" bottom="0.75" header="0.3" footer="0.3"/>
  <pageSetup paperSize="9" orientation="portrait" horizontalDpi="0" verticalDpi="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6"/>
  <dimension ref="A1:I880"/>
  <sheetViews>
    <sheetView zoomScaleNormal="100" workbookViewId="0">
      <pane ySplit="1" topLeftCell="A37" activePane="bottomLeft" state="frozen"/>
      <selection pane="bottomLeft" activeCell="E40" sqref="E40"/>
    </sheetView>
  </sheetViews>
  <sheetFormatPr baseColWidth="10" defaultColWidth="10.875" defaultRowHeight="18" customHeight="1"/>
  <cols>
    <col min="1" max="1" width="14" style="9" customWidth="1"/>
    <col min="2" max="2" width="9.625" style="9" customWidth="1"/>
    <col min="3" max="3" width="16.5" style="9" customWidth="1"/>
    <col min="4" max="4" width="28.125" style="9" bestFit="1" customWidth="1"/>
    <col min="5" max="5" width="14" style="11" customWidth="1"/>
    <col min="6" max="6" width="20" style="11" customWidth="1"/>
    <col min="7" max="7" width="30.375" style="148" customWidth="1"/>
    <col min="8" max="8" width="18" style="14" customWidth="1"/>
    <col min="9" max="9" width="90.125" style="11" bestFit="1" customWidth="1"/>
    <col min="10" max="16384" width="10.875" style="11"/>
  </cols>
  <sheetData>
    <row r="1" spans="1:9" s="43" customFormat="1" ht="18" customHeight="1">
      <c r="A1" s="92" t="s">
        <v>76</v>
      </c>
      <c r="B1" s="92" t="s">
        <v>77</v>
      </c>
      <c r="C1" s="92" t="s">
        <v>0</v>
      </c>
      <c r="D1" s="8" t="s">
        <v>100</v>
      </c>
      <c r="E1" s="87" t="s">
        <v>101</v>
      </c>
      <c r="F1" s="8" t="s">
        <v>102</v>
      </c>
      <c r="G1" s="143" t="s">
        <v>165</v>
      </c>
      <c r="H1" s="33" t="s">
        <v>175</v>
      </c>
      <c r="I1" s="48" t="s">
        <v>74</v>
      </c>
    </row>
    <row r="2" spans="1:9" ht="18" customHeight="1">
      <c r="A2" s="235" t="s">
        <v>197</v>
      </c>
      <c r="B2" s="236">
        <v>2018</v>
      </c>
      <c r="C2" s="236" t="s">
        <v>57</v>
      </c>
      <c r="D2" s="237" t="s">
        <v>351</v>
      </c>
      <c r="E2" s="237" t="s">
        <v>352</v>
      </c>
      <c r="F2" s="243" t="s">
        <v>353</v>
      </c>
      <c r="G2" s="148">
        <v>79.02</v>
      </c>
      <c r="H2" s="22"/>
      <c r="I2" s="16" t="s">
        <v>178</v>
      </c>
    </row>
    <row r="3" spans="1:9" ht="18" customHeight="1">
      <c r="A3" s="235" t="s">
        <v>197</v>
      </c>
      <c r="B3" s="239">
        <v>2018</v>
      </c>
      <c r="C3" s="239" t="s">
        <v>57</v>
      </c>
      <c r="D3" s="239" t="s">
        <v>357</v>
      </c>
      <c r="E3" s="239" t="s">
        <v>358</v>
      </c>
      <c r="F3" s="239" t="s">
        <v>359</v>
      </c>
      <c r="G3" s="148">
        <v>15.08</v>
      </c>
      <c r="H3" s="36"/>
      <c r="I3" s="14" t="s">
        <v>406</v>
      </c>
    </row>
    <row r="4" spans="1:9" ht="18" customHeight="1">
      <c r="A4" s="235" t="s">
        <v>197</v>
      </c>
      <c r="B4" s="239">
        <v>2018</v>
      </c>
      <c r="C4" s="239" t="s">
        <v>59</v>
      </c>
      <c r="D4" s="239" t="s">
        <v>354</v>
      </c>
      <c r="E4" s="239" t="s">
        <v>355</v>
      </c>
      <c r="F4" s="240" t="s">
        <v>356</v>
      </c>
      <c r="G4" s="148">
        <v>0.31</v>
      </c>
      <c r="H4" s="36"/>
    </row>
    <row r="5" spans="1:9" ht="18" customHeight="1">
      <c r="A5" s="235" t="s">
        <v>197</v>
      </c>
      <c r="B5" s="239">
        <v>2018</v>
      </c>
      <c r="C5" s="239" t="s">
        <v>57</v>
      </c>
      <c r="D5" s="239" t="s">
        <v>368</v>
      </c>
      <c r="E5" s="239" t="s">
        <v>368</v>
      </c>
      <c r="F5" s="239" t="s">
        <v>369</v>
      </c>
      <c r="G5" s="148">
        <v>3.51</v>
      </c>
      <c r="H5" s="36"/>
    </row>
    <row r="6" spans="1:9" ht="18" customHeight="1">
      <c r="A6" s="235" t="s">
        <v>197</v>
      </c>
      <c r="B6" s="239">
        <v>2018</v>
      </c>
      <c r="C6" s="239" t="s">
        <v>57</v>
      </c>
      <c r="D6" s="244" t="s">
        <v>363</v>
      </c>
      <c r="E6" s="244" t="s">
        <v>364</v>
      </c>
      <c r="F6" s="239" t="s">
        <v>364</v>
      </c>
      <c r="G6" s="148">
        <v>0.55000000000000004</v>
      </c>
      <c r="H6" s="36"/>
    </row>
    <row r="7" spans="1:9" ht="18" customHeight="1">
      <c r="A7" s="235" t="s">
        <v>197</v>
      </c>
      <c r="B7" s="239">
        <v>2018</v>
      </c>
      <c r="C7" s="239" t="s">
        <v>57</v>
      </c>
      <c r="D7" s="241" t="s">
        <v>360</v>
      </c>
      <c r="E7" s="239" t="s">
        <v>361</v>
      </c>
      <c r="F7" s="239" t="s">
        <v>370</v>
      </c>
      <c r="G7" s="148">
        <v>0.14000000000000001</v>
      </c>
      <c r="H7" s="36"/>
    </row>
    <row r="8" spans="1:9" ht="18" customHeight="1">
      <c r="A8" s="235" t="s">
        <v>197</v>
      </c>
      <c r="B8" s="239">
        <v>2018</v>
      </c>
      <c r="C8" s="239" t="s">
        <v>57</v>
      </c>
      <c r="D8" s="241" t="s">
        <v>351</v>
      </c>
      <c r="E8" s="241" t="s">
        <v>352</v>
      </c>
      <c r="F8" s="245" t="s">
        <v>371</v>
      </c>
      <c r="G8" s="148">
        <v>1.06</v>
      </c>
      <c r="H8" s="36"/>
    </row>
    <row r="9" spans="1:9" ht="18" customHeight="1">
      <c r="A9" s="235" t="s">
        <v>197</v>
      </c>
      <c r="B9" s="239">
        <v>2018</v>
      </c>
      <c r="C9" s="239" t="s">
        <v>57</v>
      </c>
      <c r="D9" s="239" t="s">
        <v>365</v>
      </c>
      <c r="E9" s="239" t="s">
        <v>365</v>
      </c>
      <c r="F9" s="239" t="s">
        <v>366</v>
      </c>
      <c r="G9" s="148">
        <v>0.32</v>
      </c>
    </row>
    <row r="10" spans="1:9" ht="18" customHeight="1">
      <c r="A10" s="235" t="s">
        <v>197</v>
      </c>
      <c r="B10" s="240">
        <v>2019</v>
      </c>
      <c r="C10" s="240" t="s">
        <v>57</v>
      </c>
      <c r="D10" s="241" t="s">
        <v>351</v>
      </c>
      <c r="E10" s="241" t="s">
        <v>352</v>
      </c>
      <c r="F10" s="245" t="s">
        <v>353</v>
      </c>
      <c r="G10" s="148">
        <v>79.25</v>
      </c>
    </row>
    <row r="11" spans="1:9" ht="18" customHeight="1">
      <c r="A11" s="235" t="s">
        <v>197</v>
      </c>
      <c r="B11" s="240">
        <v>2019</v>
      </c>
      <c r="C11" s="240" t="s">
        <v>57</v>
      </c>
      <c r="D11" s="239" t="s">
        <v>357</v>
      </c>
      <c r="E11" s="239" t="s">
        <v>358</v>
      </c>
      <c r="F11" s="240" t="s">
        <v>359</v>
      </c>
      <c r="G11" s="148">
        <v>14.15</v>
      </c>
    </row>
    <row r="12" spans="1:9" ht="18" customHeight="1">
      <c r="A12" s="235" t="s">
        <v>197</v>
      </c>
      <c r="B12" s="239">
        <v>2019</v>
      </c>
      <c r="C12" s="239" t="s">
        <v>59</v>
      </c>
      <c r="D12" s="239" t="s">
        <v>354</v>
      </c>
      <c r="E12" s="239" t="s">
        <v>355</v>
      </c>
      <c r="F12" s="240" t="s">
        <v>356</v>
      </c>
      <c r="G12" s="148">
        <v>0.28999999999999998</v>
      </c>
    </row>
    <row r="13" spans="1:9" ht="18" customHeight="1">
      <c r="A13" s="235" t="s">
        <v>197</v>
      </c>
      <c r="B13" s="240">
        <v>2019</v>
      </c>
      <c r="C13" s="240" t="s">
        <v>57</v>
      </c>
      <c r="D13" s="239" t="s">
        <v>368</v>
      </c>
      <c r="E13" s="239" t="s">
        <v>368</v>
      </c>
      <c r="F13" s="240" t="s">
        <v>369</v>
      </c>
      <c r="G13" s="148">
        <v>5.3</v>
      </c>
    </row>
    <row r="14" spans="1:9" ht="18" customHeight="1">
      <c r="A14" s="235" t="s">
        <v>197</v>
      </c>
      <c r="B14" s="240">
        <v>2019</v>
      </c>
      <c r="C14" s="240" t="s">
        <v>57</v>
      </c>
      <c r="D14" s="244" t="s">
        <v>363</v>
      </c>
      <c r="E14" s="244" t="s">
        <v>364</v>
      </c>
      <c r="F14" s="240" t="s">
        <v>364</v>
      </c>
      <c r="G14" s="148">
        <v>0.4</v>
      </c>
    </row>
    <row r="15" spans="1:9" ht="18" customHeight="1">
      <c r="A15" s="235" t="s">
        <v>197</v>
      </c>
      <c r="B15" s="240">
        <v>2019</v>
      </c>
      <c r="C15" s="240" t="s">
        <v>57</v>
      </c>
      <c r="D15" s="241" t="s">
        <v>360</v>
      </c>
      <c r="E15" s="239" t="s">
        <v>361</v>
      </c>
      <c r="F15" s="240" t="s">
        <v>370</v>
      </c>
      <c r="G15" s="148">
        <v>0.06</v>
      </c>
    </row>
    <row r="16" spans="1:9" ht="18" customHeight="1">
      <c r="A16" s="235" t="s">
        <v>197</v>
      </c>
      <c r="B16" s="240">
        <v>2019</v>
      </c>
      <c r="C16" s="240" t="s">
        <v>57</v>
      </c>
      <c r="D16" s="241" t="s">
        <v>351</v>
      </c>
      <c r="E16" s="241" t="s">
        <v>352</v>
      </c>
      <c r="F16" s="245" t="s">
        <v>371</v>
      </c>
      <c r="G16" s="148">
        <v>0.33</v>
      </c>
    </row>
    <row r="17" spans="1:7" ht="18" customHeight="1">
      <c r="A17" s="235" t="s">
        <v>197</v>
      </c>
      <c r="B17" s="240">
        <v>2019</v>
      </c>
      <c r="C17" s="240" t="s">
        <v>57</v>
      </c>
      <c r="D17" s="240" t="s">
        <v>365</v>
      </c>
      <c r="E17" s="240" t="s">
        <v>365</v>
      </c>
      <c r="F17" s="240" t="s">
        <v>366</v>
      </c>
      <c r="G17" s="148">
        <v>0.27</v>
      </c>
    </row>
    <row r="18" spans="1:7" ht="18" customHeight="1">
      <c r="A18" s="235" t="s">
        <v>197</v>
      </c>
      <c r="B18" s="240">
        <v>2020</v>
      </c>
      <c r="C18" s="240" t="s">
        <v>57</v>
      </c>
      <c r="D18" s="241" t="s">
        <v>351</v>
      </c>
      <c r="E18" s="241" t="s">
        <v>352</v>
      </c>
      <c r="F18" s="245" t="s">
        <v>353</v>
      </c>
      <c r="G18" s="148">
        <v>81.88</v>
      </c>
    </row>
    <row r="19" spans="1:7" ht="18" customHeight="1">
      <c r="A19" s="235" t="s">
        <v>197</v>
      </c>
      <c r="B19" s="240">
        <v>2020</v>
      </c>
      <c r="C19" s="240" t="s">
        <v>57</v>
      </c>
      <c r="D19" s="239" t="s">
        <v>357</v>
      </c>
      <c r="E19" s="239" t="s">
        <v>358</v>
      </c>
      <c r="F19" s="240" t="s">
        <v>359</v>
      </c>
      <c r="G19" s="148">
        <v>12.78</v>
      </c>
    </row>
    <row r="20" spans="1:7" ht="18" customHeight="1">
      <c r="A20" s="235" t="s">
        <v>197</v>
      </c>
      <c r="B20" s="239">
        <v>2020</v>
      </c>
      <c r="C20" s="239" t="s">
        <v>59</v>
      </c>
      <c r="D20" s="239" t="s">
        <v>354</v>
      </c>
      <c r="E20" s="239" t="s">
        <v>355</v>
      </c>
      <c r="F20" s="240" t="s">
        <v>356</v>
      </c>
      <c r="G20" s="148">
        <v>0.23</v>
      </c>
    </row>
    <row r="21" spans="1:7" ht="18" customHeight="1">
      <c r="A21" s="235" t="s">
        <v>197</v>
      </c>
      <c r="B21" s="240">
        <v>2020</v>
      </c>
      <c r="C21" s="240" t="s">
        <v>57</v>
      </c>
      <c r="D21" s="239" t="s">
        <v>368</v>
      </c>
      <c r="E21" s="239" t="s">
        <v>368</v>
      </c>
      <c r="F21" s="240" t="s">
        <v>369</v>
      </c>
      <c r="G21" s="148">
        <v>4.5199999999999996</v>
      </c>
    </row>
    <row r="22" spans="1:7" ht="18" customHeight="1">
      <c r="A22" s="235" t="s">
        <v>197</v>
      </c>
      <c r="B22" s="240">
        <v>2020</v>
      </c>
      <c r="C22" s="240" t="s">
        <v>57</v>
      </c>
      <c r="D22" s="244" t="s">
        <v>363</v>
      </c>
      <c r="E22" s="244" t="s">
        <v>364</v>
      </c>
      <c r="F22" s="240" t="s">
        <v>364</v>
      </c>
      <c r="G22" s="148">
        <v>0.24</v>
      </c>
    </row>
    <row r="23" spans="1:7" ht="18" customHeight="1">
      <c r="A23" s="235" t="s">
        <v>197</v>
      </c>
      <c r="B23" s="240">
        <v>2020</v>
      </c>
      <c r="C23" s="240" t="s">
        <v>57</v>
      </c>
      <c r="D23" s="241" t="s">
        <v>360</v>
      </c>
      <c r="E23" s="239" t="s">
        <v>361</v>
      </c>
      <c r="F23" s="240" t="s">
        <v>370</v>
      </c>
      <c r="G23" s="148">
        <v>7.0000000000000007E-2</v>
      </c>
    </row>
    <row r="24" spans="1:7" ht="18" customHeight="1">
      <c r="A24" s="235" t="s">
        <v>197</v>
      </c>
      <c r="B24" s="240">
        <v>2020</v>
      </c>
      <c r="C24" s="240" t="s">
        <v>57</v>
      </c>
      <c r="D24" s="241" t="s">
        <v>351</v>
      </c>
      <c r="E24" s="241" t="s">
        <v>352</v>
      </c>
      <c r="F24" s="245" t="s">
        <v>371</v>
      </c>
      <c r="G24" s="148">
        <v>0.12</v>
      </c>
    </row>
    <row r="25" spans="1:7" ht="18" customHeight="1">
      <c r="A25" s="235" t="s">
        <v>197</v>
      </c>
      <c r="B25" s="240">
        <v>2020</v>
      </c>
      <c r="C25" s="240" t="s">
        <v>57</v>
      </c>
      <c r="D25" s="240" t="s">
        <v>365</v>
      </c>
      <c r="E25" s="240" t="s">
        <v>365</v>
      </c>
      <c r="F25" s="240" t="s">
        <v>366</v>
      </c>
      <c r="G25" s="148">
        <v>0.15</v>
      </c>
    </row>
    <row r="26" spans="1:7" ht="18" customHeight="1">
      <c r="A26" s="235" t="s">
        <v>197</v>
      </c>
      <c r="B26" s="240">
        <v>2021</v>
      </c>
      <c r="C26" s="240" t="s">
        <v>57</v>
      </c>
      <c r="D26" s="241" t="s">
        <v>351</v>
      </c>
      <c r="E26" s="241" t="s">
        <v>352</v>
      </c>
      <c r="F26" s="245" t="s">
        <v>353</v>
      </c>
      <c r="G26" s="145">
        <v>82.83</v>
      </c>
    </row>
    <row r="27" spans="1:7" ht="18" customHeight="1">
      <c r="A27" s="235" t="s">
        <v>197</v>
      </c>
      <c r="B27" s="240">
        <v>2021</v>
      </c>
      <c r="C27" s="240" t="s">
        <v>57</v>
      </c>
      <c r="D27" s="239" t="s">
        <v>357</v>
      </c>
      <c r="E27" s="239" t="s">
        <v>358</v>
      </c>
      <c r="F27" s="240" t="s">
        <v>359</v>
      </c>
      <c r="G27" s="129">
        <v>12.14</v>
      </c>
    </row>
    <row r="28" spans="1:7" ht="18" customHeight="1">
      <c r="A28" s="235" t="s">
        <v>197</v>
      </c>
      <c r="B28" s="239">
        <v>2021</v>
      </c>
      <c r="C28" s="239" t="s">
        <v>59</v>
      </c>
      <c r="D28" s="239" t="s">
        <v>354</v>
      </c>
      <c r="E28" s="239" t="s">
        <v>355</v>
      </c>
      <c r="F28" s="240" t="s">
        <v>356</v>
      </c>
      <c r="G28" s="129">
        <v>0.26</v>
      </c>
    </row>
    <row r="29" spans="1:7" ht="18" customHeight="1">
      <c r="A29" s="235" t="s">
        <v>197</v>
      </c>
      <c r="B29" s="240">
        <v>2021</v>
      </c>
      <c r="C29" s="240" t="s">
        <v>57</v>
      </c>
      <c r="D29" s="239" t="s">
        <v>368</v>
      </c>
      <c r="E29" s="239" t="s">
        <v>368</v>
      </c>
      <c r="F29" s="240" t="s">
        <v>369</v>
      </c>
      <c r="G29" s="129">
        <v>4.09</v>
      </c>
    </row>
    <row r="30" spans="1:7" ht="18" customHeight="1">
      <c r="A30" s="235" t="s">
        <v>197</v>
      </c>
      <c r="B30" s="240">
        <v>2021</v>
      </c>
      <c r="C30" s="240" t="s">
        <v>57</v>
      </c>
      <c r="D30" s="244" t="s">
        <v>363</v>
      </c>
      <c r="E30" s="244" t="s">
        <v>364</v>
      </c>
      <c r="F30" s="240" t="s">
        <v>364</v>
      </c>
      <c r="G30" s="129">
        <v>0.28000000000000003</v>
      </c>
    </row>
    <row r="31" spans="1:7" ht="18" customHeight="1">
      <c r="A31" s="235" t="s">
        <v>197</v>
      </c>
      <c r="B31" s="240">
        <v>2021</v>
      </c>
      <c r="C31" s="240" t="s">
        <v>57</v>
      </c>
      <c r="D31" s="241" t="s">
        <v>360</v>
      </c>
      <c r="E31" s="239" t="s">
        <v>361</v>
      </c>
      <c r="F31" s="240" t="s">
        <v>370</v>
      </c>
      <c r="G31" s="129">
        <v>0.05</v>
      </c>
    </row>
    <row r="32" spans="1:7" ht="18" customHeight="1">
      <c r="A32" s="235" t="s">
        <v>197</v>
      </c>
      <c r="B32" s="240">
        <v>2021</v>
      </c>
      <c r="C32" s="240" t="s">
        <v>57</v>
      </c>
      <c r="D32" s="241" t="s">
        <v>351</v>
      </c>
      <c r="E32" s="241" t="s">
        <v>352</v>
      </c>
      <c r="F32" s="245" t="s">
        <v>371</v>
      </c>
      <c r="G32" s="129">
        <v>0.21</v>
      </c>
    </row>
    <row r="33" spans="1:7" ht="18" customHeight="1">
      <c r="A33" s="235" t="s">
        <v>197</v>
      </c>
      <c r="B33" s="240">
        <v>2021</v>
      </c>
      <c r="C33" s="240" t="s">
        <v>57</v>
      </c>
      <c r="D33" s="240" t="s">
        <v>365</v>
      </c>
      <c r="E33" s="240" t="s">
        <v>365</v>
      </c>
      <c r="F33" s="240" t="s">
        <v>366</v>
      </c>
      <c r="G33" s="148">
        <v>0.14000000000000001</v>
      </c>
    </row>
    <row r="34" spans="1:7" ht="18" customHeight="1">
      <c r="A34" s="235" t="s">
        <v>197</v>
      </c>
      <c r="B34" s="240">
        <v>2022</v>
      </c>
      <c r="C34" s="240" t="s">
        <v>57</v>
      </c>
      <c r="D34" s="241" t="s">
        <v>351</v>
      </c>
      <c r="E34" s="241" t="s">
        <v>352</v>
      </c>
      <c r="F34" s="245" t="s">
        <v>353</v>
      </c>
      <c r="G34" s="148">
        <v>77.09</v>
      </c>
    </row>
    <row r="35" spans="1:7" ht="18" customHeight="1">
      <c r="A35" s="235" t="s">
        <v>197</v>
      </c>
      <c r="B35" s="240">
        <v>2022</v>
      </c>
      <c r="C35" s="240" t="s">
        <v>57</v>
      </c>
      <c r="D35" s="239" t="s">
        <v>357</v>
      </c>
      <c r="E35" s="239" t="s">
        <v>358</v>
      </c>
      <c r="F35" s="240" t="s">
        <v>359</v>
      </c>
      <c r="G35" s="148">
        <v>17.93</v>
      </c>
    </row>
    <row r="36" spans="1:7" ht="18" customHeight="1">
      <c r="A36" s="235" t="s">
        <v>197</v>
      </c>
      <c r="B36" s="240">
        <v>2022</v>
      </c>
      <c r="C36" s="239" t="s">
        <v>59</v>
      </c>
      <c r="D36" s="239" t="s">
        <v>354</v>
      </c>
      <c r="E36" s="239" t="s">
        <v>355</v>
      </c>
      <c r="F36" s="240" t="s">
        <v>356</v>
      </c>
      <c r="G36" s="148">
        <v>0.28999999999999998</v>
      </c>
    </row>
    <row r="37" spans="1:7" ht="18" customHeight="1">
      <c r="A37" s="235" t="s">
        <v>197</v>
      </c>
      <c r="B37" s="240">
        <v>2022</v>
      </c>
      <c r="C37" s="240" t="s">
        <v>57</v>
      </c>
      <c r="D37" s="239" t="s">
        <v>368</v>
      </c>
      <c r="E37" s="239" t="s">
        <v>368</v>
      </c>
      <c r="F37" s="240" t="s">
        <v>369</v>
      </c>
      <c r="G37" s="148">
        <v>3.82</v>
      </c>
    </row>
    <row r="38" spans="1:7" ht="18" customHeight="1">
      <c r="A38" s="235" t="s">
        <v>197</v>
      </c>
      <c r="B38" s="240">
        <v>2022</v>
      </c>
      <c r="C38" s="240" t="s">
        <v>57</v>
      </c>
      <c r="D38" s="244" t="s">
        <v>363</v>
      </c>
      <c r="E38" s="244" t="s">
        <v>364</v>
      </c>
      <c r="F38" s="240" t="s">
        <v>364</v>
      </c>
      <c r="G38" s="148">
        <v>0.46</v>
      </c>
    </row>
    <row r="39" spans="1:7" ht="18" customHeight="1">
      <c r="A39" s="235" t="s">
        <v>197</v>
      </c>
      <c r="B39" s="240">
        <v>2022</v>
      </c>
      <c r="C39" s="240" t="s">
        <v>57</v>
      </c>
      <c r="D39" s="241" t="s">
        <v>360</v>
      </c>
      <c r="E39" s="239" t="s">
        <v>361</v>
      </c>
      <c r="F39" s="240" t="s">
        <v>370</v>
      </c>
      <c r="G39" s="148">
        <v>0.18</v>
      </c>
    </row>
    <row r="40" spans="1:7" ht="18" customHeight="1">
      <c r="F40" s="35"/>
    </row>
    <row r="41" spans="1:7" ht="18" customHeight="1">
      <c r="F41" s="35"/>
    </row>
    <row r="42" spans="1:7" ht="18" customHeight="1">
      <c r="F42" s="35"/>
    </row>
    <row r="43" spans="1:7" ht="18" customHeight="1">
      <c r="F43" s="35"/>
    </row>
    <row r="44" spans="1:7" ht="18" customHeight="1">
      <c r="F44" s="35"/>
    </row>
    <row r="45" spans="1:7" ht="18" customHeight="1">
      <c r="F45" s="35"/>
    </row>
    <row r="46" spans="1:7" ht="18" customHeight="1">
      <c r="F46" s="35"/>
    </row>
    <row r="47" spans="1:7" ht="18" customHeight="1">
      <c r="F47" s="35"/>
    </row>
    <row r="48" spans="1:7" ht="18" customHeight="1">
      <c r="F48" s="35"/>
    </row>
    <row r="49" spans="6:6" ht="18" customHeight="1">
      <c r="F49" s="35"/>
    </row>
    <row r="50" spans="6:6" ht="18" customHeight="1">
      <c r="F50" s="35"/>
    </row>
    <row r="51" spans="6:6" ht="18" customHeight="1">
      <c r="F51" s="35"/>
    </row>
    <row r="52" spans="6:6" ht="18" customHeight="1">
      <c r="F52" s="35"/>
    </row>
    <row r="53" spans="6:6" ht="18" customHeight="1">
      <c r="F53" s="35"/>
    </row>
    <row r="54" spans="6:6" ht="18" customHeight="1">
      <c r="F54" s="35"/>
    </row>
    <row r="55" spans="6:6" ht="18" customHeight="1">
      <c r="F55" s="35"/>
    </row>
    <row r="56" spans="6:6" ht="18" customHeight="1">
      <c r="F56" s="35"/>
    </row>
    <row r="57" spans="6:6" ht="18" customHeight="1">
      <c r="F57" s="35"/>
    </row>
    <row r="58" spans="6:6" ht="18" customHeight="1">
      <c r="F58" s="35"/>
    </row>
    <row r="59" spans="6:6" ht="18" customHeight="1">
      <c r="F59" s="35"/>
    </row>
    <row r="60" spans="6:6" ht="18" customHeight="1">
      <c r="F60" s="35"/>
    </row>
    <row r="61" spans="6:6" ht="18" customHeight="1">
      <c r="F61" s="35"/>
    </row>
    <row r="62" spans="6:6" ht="18" customHeight="1">
      <c r="F62" s="35"/>
    </row>
    <row r="63" spans="6:6" ht="18" customHeight="1">
      <c r="F63" s="35"/>
    </row>
    <row r="64" spans="6:6" ht="18" customHeight="1">
      <c r="F64" s="35"/>
    </row>
    <row r="65" spans="6:6" ht="18" customHeight="1">
      <c r="F65" s="35"/>
    </row>
    <row r="66" spans="6:6" ht="18" customHeight="1">
      <c r="F66" s="35"/>
    </row>
    <row r="67" spans="6:6" ht="18" customHeight="1">
      <c r="F67" s="35"/>
    </row>
    <row r="68" spans="6:6" ht="18" customHeight="1">
      <c r="F68" s="35"/>
    </row>
    <row r="69" spans="6:6" ht="18" customHeight="1">
      <c r="F69" s="35"/>
    </row>
    <row r="70" spans="6:6" ht="18" customHeight="1">
      <c r="F70" s="35"/>
    </row>
    <row r="71" spans="6:6" ht="18" customHeight="1">
      <c r="F71" s="35"/>
    </row>
    <row r="72" spans="6:6" ht="18" customHeight="1">
      <c r="F72" s="35"/>
    </row>
    <row r="73" spans="6:6" ht="18" customHeight="1">
      <c r="F73" s="35"/>
    </row>
    <row r="74" spans="6:6" ht="18" customHeight="1">
      <c r="F74" s="35"/>
    </row>
    <row r="75" spans="6:6" ht="18" customHeight="1">
      <c r="F75" s="35"/>
    </row>
    <row r="76" spans="6:6" ht="18" customHeight="1">
      <c r="F76" s="35"/>
    </row>
    <row r="77" spans="6:6" ht="18" customHeight="1">
      <c r="F77" s="35"/>
    </row>
    <row r="78" spans="6:6" ht="18" customHeight="1">
      <c r="F78" s="35"/>
    </row>
    <row r="79" spans="6:6" ht="18" customHeight="1">
      <c r="F79" s="35"/>
    </row>
    <row r="80" spans="6:6" ht="18" customHeight="1">
      <c r="F80" s="35"/>
    </row>
    <row r="81" spans="6:6" ht="18" customHeight="1">
      <c r="F81" s="35"/>
    </row>
    <row r="82" spans="6:6" ht="18" customHeight="1">
      <c r="F82" s="35"/>
    </row>
    <row r="83" spans="6:6" ht="18" customHeight="1">
      <c r="F83" s="35"/>
    </row>
    <row r="84" spans="6:6" ht="18" customHeight="1">
      <c r="F84" s="35"/>
    </row>
    <row r="85" spans="6:6" ht="18" customHeight="1">
      <c r="F85" s="35"/>
    </row>
    <row r="86" spans="6:6" ht="18" customHeight="1">
      <c r="F86" s="35"/>
    </row>
    <row r="87" spans="6:6" ht="18" customHeight="1">
      <c r="F87" s="35"/>
    </row>
    <row r="88" spans="6:6" ht="18" customHeight="1">
      <c r="F88" s="35"/>
    </row>
    <row r="89" spans="6:6" ht="18" customHeight="1">
      <c r="F89" s="35"/>
    </row>
    <row r="90" spans="6:6" ht="18" customHeight="1">
      <c r="F90" s="35"/>
    </row>
    <row r="91" spans="6:6" ht="18" customHeight="1">
      <c r="F91" s="35"/>
    </row>
    <row r="92" spans="6:6" ht="18" customHeight="1">
      <c r="F92" s="35"/>
    </row>
    <row r="93" spans="6:6" ht="18" customHeight="1">
      <c r="F93" s="35"/>
    </row>
    <row r="94" spans="6:6" ht="18" customHeight="1">
      <c r="F94" s="35"/>
    </row>
    <row r="95" spans="6:6" ht="18" customHeight="1">
      <c r="F95" s="35"/>
    </row>
    <row r="96" spans="6:6" ht="18" customHeight="1">
      <c r="F96" s="35"/>
    </row>
    <row r="97" spans="6:6" ht="18" customHeight="1">
      <c r="F97" s="35"/>
    </row>
    <row r="98" spans="6:6" ht="18" customHeight="1">
      <c r="F98" s="35"/>
    </row>
    <row r="99" spans="6:6" ht="18" customHeight="1">
      <c r="F99" s="35"/>
    </row>
    <row r="100" spans="6:6" ht="18" customHeight="1">
      <c r="F100" s="35"/>
    </row>
    <row r="101" spans="6:6" ht="18" customHeight="1">
      <c r="F101" s="35"/>
    </row>
    <row r="102" spans="6:6" ht="18" customHeight="1">
      <c r="F102" s="35"/>
    </row>
    <row r="103" spans="6:6" ht="18" customHeight="1">
      <c r="F103" s="35"/>
    </row>
    <row r="104" spans="6:6" ht="18" customHeight="1">
      <c r="F104" s="35"/>
    </row>
    <row r="105" spans="6:6" ht="18" customHeight="1">
      <c r="F105" s="35"/>
    </row>
    <row r="106" spans="6:6" ht="18" customHeight="1">
      <c r="F106" s="35"/>
    </row>
    <row r="107" spans="6:6" ht="18" customHeight="1">
      <c r="F107" s="35"/>
    </row>
    <row r="108" spans="6:6" ht="18" customHeight="1">
      <c r="F108" s="35"/>
    </row>
    <row r="109" spans="6:6" ht="18" customHeight="1">
      <c r="F109" s="35"/>
    </row>
    <row r="110" spans="6:6" ht="18" customHeight="1">
      <c r="F110" s="35"/>
    </row>
    <row r="111" spans="6:6" ht="18" customHeight="1">
      <c r="F111" s="35"/>
    </row>
    <row r="112" spans="6:6" ht="18" customHeight="1">
      <c r="F112" s="35"/>
    </row>
    <row r="113" spans="6:6" ht="18" customHeight="1">
      <c r="F113" s="35"/>
    </row>
    <row r="114" spans="6:6" ht="18" customHeight="1">
      <c r="F114" s="35"/>
    </row>
    <row r="115" spans="6:6" ht="18" customHeight="1">
      <c r="F115" s="35"/>
    </row>
    <row r="116" spans="6:6" ht="18" customHeight="1">
      <c r="F116" s="35"/>
    </row>
    <row r="117" spans="6:6" ht="18" customHeight="1">
      <c r="F117" s="35"/>
    </row>
    <row r="118" spans="6:6" ht="18" customHeight="1">
      <c r="F118" s="35"/>
    </row>
    <row r="119" spans="6:6" ht="18" customHeight="1">
      <c r="F119" s="35"/>
    </row>
    <row r="120" spans="6:6" ht="18" customHeight="1">
      <c r="F120" s="35"/>
    </row>
    <row r="121" spans="6:6" ht="18" customHeight="1">
      <c r="F121" s="35"/>
    </row>
    <row r="122" spans="6:6" ht="18" customHeight="1">
      <c r="F122" s="35"/>
    </row>
    <row r="123" spans="6:6" ht="18" customHeight="1">
      <c r="F123" s="35"/>
    </row>
    <row r="124" spans="6:6" ht="18" customHeight="1">
      <c r="F124" s="35"/>
    </row>
    <row r="125" spans="6:6" ht="18" customHeight="1">
      <c r="F125" s="35"/>
    </row>
    <row r="126" spans="6:6" ht="18" customHeight="1">
      <c r="F126" s="35"/>
    </row>
    <row r="127" spans="6:6" ht="18" customHeight="1">
      <c r="F127" s="35"/>
    </row>
    <row r="128" spans="6:6" ht="18" customHeight="1">
      <c r="F128" s="35"/>
    </row>
    <row r="129" spans="6:6" ht="18" customHeight="1">
      <c r="F129" s="35"/>
    </row>
    <row r="130" spans="6:6" ht="18" customHeight="1">
      <c r="F130" s="35"/>
    </row>
    <row r="131" spans="6:6" ht="18" customHeight="1">
      <c r="F131" s="35"/>
    </row>
    <row r="132" spans="6:6" ht="18" customHeight="1">
      <c r="F132" s="35"/>
    </row>
    <row r="133" spans="6:6" ht="18" customHeight="1">
      <c r="F133" s="35"/>
    </row>
    <row r="134" spans="6:6" ht="18" customHeight="1">
      <c r="F134" s="35"/>
    </row>
    <row r="135" spans="6:6" ht="18" customHeight="1">
      <c r="F135" s="35"/>
    </row>
    <row r="136" spans="6:6" ht="18" customHeight="1">
      <c r="F136" s="35"/>
    </row>
    <row r="137" spans="6:6" ht="18" customHeight="1">
      <c r="F137" s="35"/>
    </row>
    <row r="138" spans="6:6" ht="18" customHeight="1">
      <c r="F138" s="35"/>
    </row>
    <row r="139" spans="6:6" ht="18" customHeight="1">
      <c r="F139" s="35"/>
    </row>
    <row r="140" spans="6:6" ht="18" customHeight="1">
      <c r="F140" s="35"/>
    </row>
    <row r="141" spans="6:6" ht="18" customHeight="1">
      <c r="F141" s="35"/>
    </row>
    <row r="142" spans="6:6" ht="18" customHeight="1">
      <c r="F142" s="35"/>
    </row>
    <row r="143" spans="6:6" ht="18" customHeight="1">
      <c r="F143" s="35"/>
    </row>
    <row r="144" spans="6:6" ht="18" customHeight="1">
      <c r="F144" s="35"/>
    </row>
    <row r="145" spans="6:6" ht="18" customHeight="1">
      <c r="F145" s="35"/>
    </row>
    <row r="146" spans="6:6" ht="18" customHeight="1">
      <c r="F146" s="35"/>
    </row>
    <row r="147" spans="6:6" ht="18" customHeight="1">
      <c r="F147" s="35"/>
    </row>
    <row r="148" spans="6:6" ht="18" customHeight="1">
      <c r="F148" s="35"/>
    </row>
    <row r="149" spans="6:6" ht="18" customHeight="1">
      <c r="F149" s="35"/>
    </row>
    <row r="150" spans="6:6" ht="18" customHeight="1">
      <c r="F150" s="35"/>
    </row>
    <row r="151" spans="6:6" ht="18" customHeight="1">
      <c r="F151" s="35"/>
    </row>
    <row r="152" spans="6:6" ht="18" customHeight="1">
      <c r="F152" s="35"/>
    </row>
    <row r="153" spans="6:6" ht="18" customHeight="1">
      <c r="F153" s="35"/>
    </row>
    <row r="154" spans="6:6" ht="18" customHeight="1">
      <c r="F154" s="35"/>
    </row>
    <row r="155" spans="6:6" ht="18" customHeight="1">
      <c r="F155" s="35"/>
    </row>
    <row r="156" spans="6:6" ht="18" customHeight="1">
      <c r="F156" s="35"/>
    </row>
    <row r="157" spans="6:6" ht="18" customHeight="1">
      <c r="F157" s="35"/>
    </row>
    <row r="158" spans="6:6" ht="18" customHeight="1">
      <c r="F158" s="35"/>
    </row>
    <row r="159" spans="6:6" ht="18" customHeight="1">
      <c r="F159" s="35"/>
    </row>
    <row r="160" spans="6:6" ht="18" customHeight="1">
      <c r="F160" s="35"/>
    </row>
    <row r="161" spans="6:6" ht="18" customHeight="1">
      <c r="F161" s="35"/>
    </row>
    <row r="162" spans="6:6" ht="18" customHeight="1">
      <c r="F162" s="35"/>
    </row>
    <row r="163" spans="6:6" ht="18" customHeight="1">
      <c r="F163" s="35"/>
    </row>
    <row r="164" spans="6:6" ht="18" customHeight="1">
      <c r="F164" s="35"/>
    </row>
    <row r="165" spans="6:6" ht="18" customHeight="1">
      <c r="F165" s="35"/>
    </row>
    <row r="166" spans="6:6" ht="18" customHeight="1">
      <c r="F166" s="35"/>
    </row>
    <row r="167" spans="6:6" ht="18" customHeight="1">
      <c r="F167" s="35"/>
    </row>
    <row r="168" spans="6:6" ht="18" customHeight="1">
      <c r="F168" s="35"/>
    </row>
    <row r="169" spans="6:6" ht="18" customHeight="1">
      <c r="F169" s="35"/>
    </row>
    <row r="170" spans="6:6" ht="18" customHeight="1">
      <c r="F170" s="35"/>
    </row>
    <row r="171" spans="6:6" ht="18" customHeight="1">
      <c r="F171" s="35"/>
    </row>
    <row r="172" spans="6:6" ht="18" customHeight="1">
      <c r="F172" s="35"/>
    </row>
    <row r="173" spans="6:6" ht="18" customHeight="1">
      <c r="F173" s="35"/>
    </row>
    <row r="174" spans="6:6" ht="18" customHeight="1">
      <c r="F174" s="35"/>
    </row>
    <row r="175" spans="6:6" ht="18" customHeight="1">
      <c r="F175" s="35"/>
    </row>
    <row r="176" spans="6:6" ht="18" customHeight="1">
      <c r="F176" s="35"/>
    </row>
    <row r="177" spans="6:6" ht="18" customHeight="1">
      <c r="F177" s="35"/>
    </row>
    <row r="178" spans="6:6" ht="18" customHeight="1">
      <c r="F178" s="35"/>
    </row>
    <row r="179" spans="6:6" ht="18" customHeight="1">
      <c r="F179" s="35"/>
    </row>
    <row r="180" spans="6:6" ht="18" customHeight="1">
      <c r="F180" s="35"/>
    </row>
    <row r="181" spans="6:6" ht="18" customHeight="1">
      <c r="F181" s="35"/>
    </row>
    <row r="182" spans="6:6" ht="18" customHeight="1">
      <c r="F182" s="35"/>
    </row>
    <row r="183" spans="6:6" ht="18" customHeight="1">
      <c r="F183" s="35"/>
    </row>
    <row r="184" spans="6:6" ht="18" customHeight="1">
      <c r="F184" s="35"/>
    </row>
    <row r="185" spans="6:6" ht="18" customHeight="1">
      <c r="F185" s="35"/>
    </row>
    <row r="186" spans="6:6" ht="18" customHeight="1">
      <c r="F186" s="35"/>
    </row>
    <row r="187" spans="6:6" ht="18" customHeight="1">
      <c r="F187" s="35"/>
    </row>
    <row r="188" spans="6:6" ht="18" customHeight="1">
      <c r="F188" s="35"/>
    </row>
    <row r="189" spans="6:6" ht="18" customHeight="1">
      <c r="F189" s="35"/>
    </row>
    <row r="190" spans="6:6" ht="18" customHeight="1">
      <c r="F190" s="35"/>
    </row>
    <row r="191" spans="6:6" ht="18" customHeight="1">
      <c r="F191" s="35"/>
    </row>
    <row r="192" spans="6:6" ht="18" customHeight="1">
      <c r="F192" s="35"/>
    </row>
    <row r="193" spans="6:6" ht="18" customHeight="1">
      <c r="F193" s="35"/>
    </row>
    <row r="194" spans="6:6" ht="18" customHeight="1">
      <c r="F194" s="35"/>
    </row>
    <row r="195" spans="6:6" ht="18" customHeight="1">
      <c r="F195" s="35"/>
    </row>
    <row r="196" spans="6:6" ht="18" customHeight="1">
      <c r="F196" s="35"/>
    </row>
    <row r="197" spans="6:6" ht="18" customHeight="1">
      <c r="F197" s="35"/>
    </row>
    <row r="198" spans="6:6" ht="18" customHeight="1">
      <c r="F198" s="35"/>
    </row>
    <row r="199" spans="6:6" ht="18" customHeight="1">
      <c r="F199" s="35"/>
    </row>
    <row r="200" spans="6:6" ht="18" customHeight="1">
      <c r="F200" s="35"/>
    </row>
    <row r="201" spans="6:6" ht="18" customHeight="1">
      <c r="F201" s="35"/>
    </row>
    <row r="202" spans="6:6" ht="18" customHeight="1">
      <c r="F202" s="35"/>
    </row>
    <row r="203" spans="6:6" ht="18" customHeight="1">
      <c r="F203" s="35"/>
    </row>
    <row r="204" spans="6:6" ht="18" customHeight="1">
      <c r="F204" s="35"/>
    </row>
    <row r="205" spans="6:6" ht="18" customHeight="1">
      <c r="F205" s="35"/>
    </row>
    <row r="206" spans="6:6" ht="18" customHeight="1">
      <c r="F206" s="35"/>
    </row>
    <row r="207" spans="6:6" ht="18" customHeight="1">
      <c r="F207" s="35"/>
    </row>
    <row r="208" spans="6:6" ht="18" customHeight="1">
      <c r="F208" s="35"/>
    </row>
    <row r="209" spans="6:6" ht="18" customHeight="1">
      <c r="F209" s="35"/>
    </row>
    <row r="210" spans="6:6" ht="18" customHeight="1">
      <c r="F210" s="35"/>
    </row>
    <row r="211" spans="6:6" ht="18" customHeight="1">
      <c r="F211" s="35"/>
    </row>
    <row r="212" spans="6:6" ht="18" customHeight="1">
      <c r="F212" s="35"/>
    </row>
    <row r="213" spans="6:6" ht="18" customHeight="1">
      <c r="F213" s="35"/>
    </row>
    <row r="214" spans="6:6" ht="18" customHeight="1">
      <c r="F214" s="35"/>
    </row>
    <row r="215" spans="6:6" ht="18" customHeight="1">
      <c r="F215" s="35"/>
    </row>
    <row r="216" spans="6:6" ht="18" customHeight="1">
      <c r="F216" s="35"/>
    </row>
    <row r="217" spans="6:6" ht="18" customHeight="1">
      <c r="F217" s="35"/>
    </row>
    <row r="218" spans="6:6" ht="18" customHeight="1">
      <c r="F218" s="35"/>
    </row>
    <row r="219" spans="6:6" ht="18" customHeight="1">
      <c r="F219" s="35"/>
    </row>
    <row r="220" spans="6:6" ht="18" customHeight="1">
      <c r="F220" s="35"/>
    </row>
    <row r="221" spans="6:6" ht="18" customHeight="1">
      <c r="F221" s="35"/>
    </row>
    <row r="222" spans="6:6" ht="18" customHeight="1">
      <c r="F222" s="35"/>
    </row>
    <row r="223" spans="6:6" ht="18" customHeight="1">
      <c r="F223" s="35"/>
    </row>
    <row r="224" spans="6:6" ht="18" customHeight="1">
      <c r="F224" s="35"/>
    </row>
    <row r="225" spans="6:6" ht="18" customHeight="1">
      <c r="F225" s="35"/>
    </row>
    <row r="226" spans="6:6" ht="18" customHeight="1">
      <c r="F226" s="35"/>
    </row>
    <row r="227" spans="6:6" ht="18" customHeight="1">
      <c r="F227" s="35"/>
    </row>
    <row r="228" spans="6:6" ht="18" customHeight="1">
      <c r="F228" s="35"/>
    </row>
    <row r="229" spans="6:6" ht="18" customHeight="1">
      <c r="F229" s="35"/>
    </row>
    <row r="230" spans="6:6" ht="18" customHeight="1">
      <c r="F230" s="35"/>
    </row>
    <row r="231" spans="6:6" ht="18" customHeight="1">
      <c r="F231" s="35"/>
    </row>
    <row r="232" spans="6:6" ht="18" customHeight="1">
      <c r="F232" s="35"/>
    </row>
    <row r="233" spans="6:6" ht="18" customHeight="1">
      <c r="F233" s="35"/>
    </row>
    <row r="234" spans="6:6" ht="18" customHeight="1">
      <c r="F234" s="35"/>
    </row>
    <row r="235" spans="6:6" ht="18" customHeight="1">
      <c r="F235" s="35"/>
    </row>
    <row r="236" spans="6:6" ht="18" customHeight="1">
      <c r="F236" s="35"/>
    </row>
    <row r="237" spans="6:6" ht="18" customHeight="1">
      <c r="F237" s="35"/>
    </row>
    <row r="238" spans="6:6" ht="18" customHeight="1">
      <c r="F238" s="35"/>
    </row>
    <row r="239" spans="6:6" ht="18" customHeight="1">
      <c r="F239" s="35"/>
    </row>
    <row r="240" spans="6:6" ht="18" customHeight="1">
      <c r="F240" s="35"/>
    </row>
    <row r="241" spans="6:6" ht="18" customHeight="1">
      <c r="F241" s="35"/>
    </row>
    <row r="242" spans="6:6" ht="18" customHeight="1">
      <c r="F242" s="35"/>
    </row>
    <row r="243" spans="6:6" ht="18" customHeight="1">
      <c r="F243" s="35"/>
    </row>
    <row r="244" spans="6:6" ht="18" customHeight="1">
      <c r="F244" s="35"/>
    </row>
    <row r="245" spans="6:6" ht="18" customHeight="1">
      <c r="F245" s="35"/>
    </row>
    <row r="246" spans="6:6" ht="18" customHeight="1">
      <c r="F246" s="35"/>
    </row>
    <row r="247" spans="6:6" ht="18" customHeight="1">
      <c r="F247" s="35"/>
    </row>
    <row r="248" spans="6:6" ht="18" customHeight="1">
      <c r="F248" s="35"/>
    </row>
    <row r="249" spans="6:6" ht="18" customHeight="1">
      <c r="F249" s="35"/>
    </row>
    <row r="250" spans="6:6" ht="18" customHeight="1">
      <c r="F250" s="35"/>
    </row>
    <row r="251" spans="6:6" ht="18" customHeight="1">
      <c r="F251" s="35"/>
    </row>
    <row r="252" spans="6:6" ht="18" customHeight="1">
      <c r="F252" s="35"/>
    </row>
    <row r="253" spans="6:6" ht="18" customHeight="1">
      <c r="F253" s="35"/>
    </row>
    <row r="254" spans="6:6" ht="18" customHeight="1">
      <c r="F254" s="35"/>
    </row>
    <row r="255" spans="6:6" ht="18" customHeight="1">
      <c r="F255" s="35"/>
    </row>
    <row r="256" spans="6:6" ht="18" customHeight="1">
      <c r="F256" s="35"/>
    </row>
    <row r="257" spans="6:6" ht="18" customHeight="1">
      <c r="F257" s="35"/>
    </row>
    <row r="258" spans="6:6" ht="18" customHeight="1">
      <c r="F258" s="35"/>
    </row>
    <row r="259" spans="6:6" ht="18" customHeight="1">
      <c r="F259" s="35"/>
    </row>
    <row r="260" spans="6:6" ht="18" customHeight="1">
      <c r="F260" s="35"/>
    </row>
    <row r="261" spans="6:6" ht="18" customHeight="1">
      <c r="F261" s="35"/>
    </row>
    <row r="262" spans="6:6" ht="18" customHeight="1">
      <c r="F262" s="35"/>
    </row>
    <row r="263" spans="6:6" ht="18" customHeight="1">
      <c r="F263" s="35"/>
    </row>
    <row r="264" spans="6:6" ht="18" customHeight="1">
      <c r="F264" s="35"/>
    </row>
    <row r="265" spans="6:6" ht="18" customHeight="1">
      <c r="F265" s="35"/>
    </row>
    <row r="266" spans="6:6" ht="18" customHeight="1">
      <c r="F266" s="35"/>
    </row>
    <row r="267" spans="6:6" ht="18" customHeight="1">
      <c r="F267" s="35"/>
    </row>
    <row r="268" spans="6:6" ht="18" customHeight="1">
      <c r="F268" s="35"/>
    </row>
    <row r="269" spans="6:6" ht="18" customHeight="1">
      <c r="F269" s="35"/>
    </row>
    <row r="270" spans="6:6" ht="18" customHeight="1">
      <c r="F270" s="35"/>
    </row>
    <row r="271" spans="6:6" ht="18" customHeight="1">
      <c r="F271" s="35"/>
    </row>
    <row r="272" spans="6:6" ht="18" customHeight="1">
      <c r="F272" s="35"/>
    </row>
    <row r="273" spans="6:6" ht="18" customHeight="1">
      <c r="F273" s="35"/>
    </row>
    <row r="274" spans="6:6" ht="18" customHeight="1">
      <c r="F274" s="35"/>
    </row>
    <row r="275" spans="6:6" ht="18" customHeight="1">
      <c r="F275" s="35"/>
    </row>
    <row r="276" spans="6:6" ht="18" customHeight="1">
      <c r="F276" s="35"/>
    </row>
    <row r="277" spans="6:6" ht="18" customHeight="1">
      <c r="F277" s="35"/>
    </row>
    <row r="278" spans="6:6" ht="18" customHeight="1">
      <c r="F278" s="35"/>
    </row>
    <row r="279" spans="6:6" ht="18" customHeight="1">
      <c r="F279" s="35"/>
    </row>
    <row r="280" spans="6:6" ht="18" customHeight="1">
      <c r="F280" s="35"/>
    </row>
    <row r="281" spans="6:6" ht="18" customHeight="1">
      <c r="F281" s="35"/>
    </row>
    <row r="282" spans="6:6" ht="18" customHeight="1">
      <c r="F282" s="35"/>
    </row>
    <row r="283" spans="6:6" ht="18" customHeight="1">
      <c r="F283" s="35"/>
    </row>
    <row r="284" spans="6:6" ht="18" customHeight="1">
      <c r="F284" s="35"/>
    </row>
    <row r="285" spans="6:6" ht="18" customHeight="1">
      <c r="F285" s="35"/>
    </row>
    <row r="286" spans="6:6" ht="18" customHeight="1">
      <c r="F286" s="35"/>
    </row>
    <row r="287" spans="6:6" ht="18" customHeight="1">
      <c r="F287" s="35"/>
    </row>
    <row r="288" spans="6:6" ht="18" customHeight="1">
      <c r="F288" s="35"/>
    </row>
    <row r="289" spans="6:6" ht="18" customHeight="1">
      <c r="F289" s="35"/>
    </row>
    <row r="290" spans="6:6" ht="18" customHeight="1">
      <c r="F290" s="35"/>
    </row>
    <row r="291" spans="6:6" ht="18" customHeight="1">
      <c r="F291" s="35"/>
    </row>
    <row r="292" spans="6:6" ht="18" customHeight="1">
      <c r="F292" s="35"/>
    </row>
    <row r="293" spans="6:6" ht="18" customHeight="1">
      <c r="F293" s="35"/>
    </row>
    <row r="294" spans="6:6" ht="18" customHeight="1">
      <c r="F294" s="35"/>
    </row>
    <row r="295" spans="6:6" ht="18" customHeight="1">
      <c r="F295" s="35"/>
    </row>
    <row r="296" spans="6:6" ht="18" customHeight="1">
      <c r="F296" s="35"/>
    </row>
    <row r="297" spans="6:6" ht="18" customHeight="1">
      <c r="F297" s="35"/>
    </row>
    <row r="298" spans="6:6" ht="18" customHeight="1">
      <c r="F298" s="35"/>
    </row>
    <row r="299" spans="6:6" ht="18" customHeight="1">
      <c r="F299" s="35"/>
    </row>
    <row r="300" spans="6:6" ht="18" customHeight="1">
      <c r="F300" s="35"/>
    </row>
    <row r="301" spans="6:6" ht="18" customHeight="1">
      <c r="F301" s="35"/>
    </row>
    <row r="302" spans="6:6" ht="18" customHeight="1">
      <c r="F302" s="35"/>
    </row>
    <row r="303" spans="6:6" ht="18" customHeight="1">
      <c r="F303" s="35"/>
    </row>
    <row r="304" spans="6:6" ht="18" customHeight="1">
      <c r="F304" s="35"/>
    </row>
    <row r="305" spans="6:6" ht="18" customHeight="1">
      <c r="F305" s="35"/>
    </row>
    <row r="306" spans="6:6" ht="18" customHeight="1">
      <c r="F306" s="35"/>
    </row>
    <row r="307" spans="6:6" ht="18" customHeight="1">
      <c r="F307" s="35"/>
    </row>
    <row r="308" spans="6:6" ht="18" customHeight="1">
      <c r="F308" s="35"/>
    </row>
    <row r="309" spans="6:6" ht="18" customHeight="1">
      <c r="F309" s="35"/>
    </row>
    <row r="310" spans="6:6" ht="18" customHeight="1">
      <c r="F310" s="35"/>
    </row>
    <row r="311" spans="6:6" ht="18" customHeight="1">
      <c r="F311" s="35"/>
    </row>
    <row r="312" spans="6:6" ht="18" customHeight="1">
      <c r="F312" s="35"/>
    </row>
    <row r="313" spans="6:6" ht="18" customHeight="1">
      <c r="F313" s="35"/>
    </row>
    <row r="314" spans="6:6" ht="18" customHeight="1">
      <c r="F314" s="35"/>
    </row>
    <row r="315" spans="6:6" ht="18" customHeight="1">
      <c r="F315" s="35"/>
    </row>
    <row r="316" spans="6:6" ht="18" customHeight="1">
      <c r="F316" s="35"/>
    </row>
    <row r="317" spans="6:6" ht="18" customHeight="1">
      <c r="F317" s="35"/>
    </row>
    <row r="318" spans="6:6" ht="18" customHeight="1">
      <c r="F318" s="35"/>
    </row>
    <row r="319" spans="6:6" ht="18" customHeight="1">
      <c r="F319" s="35"/>
    </row>
    <row r="320" spans="6:6" ht="18" customHeight="1">
      <c r="F320" s="35"/>
    </row>
    <row r="321" spans="6:6" ht="18" customHeight="1">
      <c r="F321" s="35"/>
    </row>
    <row r="322" spans="6:6" ht="18" customHeight="1">
      <c r="F322" s="35"/>
    </row>
    <row r="323" spans="6:6" ht="18" customHeight="1">
      <c r="F323" s="35"/>
    </row>
    <row r="324" spans="6:6" ht="18" customHeight="1">
      <c r="F324" s="35"/>
    </row>
    <row r="325" spans="6:6" ht="18" customHeight="1">
      <c r="F325" s="35"/>
    </row>
    <row r="326" spans="6:6" ht="18" customHeight="1">
      <c r="F326" s="35"/>
    </row>
    <row r="327" spans="6:6" ht="18" customHeight="1">
      <c r="F327" s="35"/>
    </row>
    <row r="328" spans="6:6" ht="18" customHeight="1">
      <c r="F328" s="35"/>
    </row>
    <row r="329" spans="6:6" ht="18" customHeight="1">
      <c r="F329" s="35"/>
    </row>
    <row r="330" spans="6:6" ht="18" customHeight="1">
      <c r="F330" s="35"/>
    </row>
    <row r="331" spans="6:6" ht="18" customHeight="1">
      <c r="F331" s="35"/>
    </row>
    <row r="332" spans="6:6" ht="18" customHeight="1">
      <c r="F332" s="35"/>
    </row>
    <row r="333" spans="6:6" ht="18" customHeight="1">
      <c r="F333" s="35"/>
    </row>
    <row r="334" spans="6:6" ht="18" customHeight="1">
      <c r="F334" s="35"/>
    </row>
    <row r="335" spans="6:6" ht="18" customHeight="1">
      <c r="F335" s="35"/>
    </row>
    <row r="336" spans="6:6" ht="18" customHeight="1">
      <c r="F336" s="35"/>
    </row>
    <row r="337" spans="6:6" ht="18" customHeight="1">
      <c r="F337" s="35"/>
    </row>
    <row r="338" spans="6:6" ht="18" customHeight="1">
      <c r="F338" s="35"/>
    </row>
    <row r="339" spans="6:6" ht="18" customHeight="1">
      <c r="F339" s="35"/>
    </row>
    <row r="340" spans="6:6" ht="18" customHeight="1">
      <c r="F340" s="35"/>
    </row>
    <row r="341" spans="6:6" ht="18" customHeight="1">
      <c r="F341" s="35"/>
    </row>
    <row r="342" spans="6:6" ht="18" customHeight="1">
      <c r="F342" s="35"/>
    </row>
    <row r="343" spans="6:6" ht="18" customHeight="1">
      <c r="F343" s="35"/>
    </row>
    <row r="344" spans="6:6" ht="18" customHeight="1">
      <c r="F344" s="35"/>
    </row>
    <row r="345" spans="6:6" ht="18" customHeight="1">
      <c r="F345" s="35"/>
    </row>
    <row r="346" spans="6:6" ht="18" customHeight="1">
      <c r="F346" s="35"/>
    </row>
    <row r="347" spans="6:6" ht="18" customHeight="1">
      <c r="F347" s="35"/>
    </row>
    <row r="348" spans="6:6" ht="18" customHeight="1">
      <c r="F348" s="35"/>
    </row>
    <row r="349" spans="6:6" ht="18" customHeight="1">
      <c r="F349" s="35"/>
    </row>
    <row r="350" spans="6:6" ht="18" customHeight="1">
      <c r="F350" s="35"/>
    </row>
    <row r="351" spans="6:6" ht="18" customHeight="1">
      <c r="F351" s="35"/>
    </row>
    <row r="352" spans="6:6" ht="18" customHeight="1">
      <c r="F352" s="35"/>
    </row>
    <row r="353" spans="6:6" ht="18" customHeight="1">
      <c r="F353" s="35"/>
    </row>
    <row r="354" spans="6:6" ht="18" customHeight="1">
      <c r="F354" s="35"/>
    </row>
    <row r="355" spans="6:6" ht="18" customHeight="1">
      <c r="F355" s="35"/>
    </row>
    <row r="356" spans="6:6" ht="18" customHeight="1">
      <c r="F356" s="35"/>
    </row>
    <row r="357" spans="6:6" ht="18" customHeight="1">
      <c r="F357" s="35"/>
    </row>
    <row r="358" spans="6:6" ht="18" customHeight="1">
      <c r="F358" s="35"/>
    </row>
    <row r="359" spans="6:6" ht="18" customHeight="1">
      <c r="F359" s="35"/>
    </row>
    <row r="360" spans="6:6" ht="18" customHeight="1">
      <c r="F360" s="35"/>
    </row>
    <row r="361" spans="6:6" ht="18" customHeight="1">
      <c r="F361" s="35"/>
    </row>
    <row r="362" spans="6:6" ht="18" customHeight="1">
      <c r="F362" s="35"/>
    </row>
    <row r="363" spans="6:6" ht="18" customHeight="1">
      <c r="F363" s="35"/>
    </row>
    <row r="364" spans="6:6" ht="18" customHeight="1">
      <c r="F364" s="35"/>
    </row>
    <row r="365" spans="6:6" ht="18" customHeight="1">
      <c r="F365" s="35"/>
    </row>
    <row r="366" spans="6:6" ht="18" customHeight="1">
      <c r="F366" s="35"/>
    </row>
    <row r="367" spans="6:6" ht="18" customHeight="1">
      <c r="F367" s="35"/>
    </row>
    <row r="368" spans="6:6" ht="18" customHeight="1">
      <c r="F368" s="35"/>
    </row>
    <row r="369" spans="6:6" ht="18" customHeight="1">
      <c r="F369" s="35"/>
    </row>
    <row r="370" spans="6:6" ht="18" customHeight="1">
      <c r="F370" s="35"/>
    </row>
    <row r="371" spans="6:6" ht="18" customHeight="1">
      <c r="F371" s="35"/>
    </row>
    <row r="372" spans="6:6" ht="18" customHeight="1">
      <c r="F372" s="35"/>
    </row>
    <row r="373" spans="6:6" ht="18" customHeight="1">
      <c r="F373" s="35"/>
    </row>
    <row r="374" spans="6:6" ht="18" customHeight="1">
      <c r="F374" s="35"/>
    </row>
    <row r="375" spans="6:6" ht="18" customHeight="1">
      <c r="F375" s="35"/>
    </row>
    <row r="376" spans="6:6" ht="18" customHeight="1">
      <c r="F376" s="35"/>
    </row>
    <row r="377" spans="6:6" ht="18" customHeight="1">
      <c r="F377" s="35"/>
    </row>
    <row r="378" spans="6:6" ht="18" customHeight="1">
      <c r="F378" s="35"/>
    </row>
    <row r="379" spans="6:6" ht="18" customHeight="1">
      <c r="F379" s="35"/>
    </row>
    <row r="380" spans="6:6" ht="18" customHeight="1">
      <c r="F380" s="35"/>
    </row>
    <row r="381" spans="6:6" ht="18" customHeight="1">
      <c r="F381" s="35"/>
    </row>
    <row r="382" spans="6:6" ht="18" customHeight="1">
      <c r="F382" s="35"/>
    </row>
    <row r="383" spans="6:6" ht="18" customHeight="1">
      <c r="F383" s="35"/>
    </row>
    <row r="384" spans="6:6" ht="18" customHeight="1">
      <c r="F384" s="35"/>
    </row>
    <row r="385" spans="6:6" ht="18" customHeight="1">
      <c r="F385" s="35"/>
    </row>
    <row r="386" spans="6:6" ht="18" customHeight="1">
      <c r="F386" s="35"/>
    </row>
    <row r="387" spans="6:6" ht="18" customHeight="1">
      <c r="F387" s="35"/>
    </row>
    <row r="388" spans="6:6" ht="18" customHeight="1">
      <c r="F388" s="35"/>
    </row>
    <row r="389" spans="6:6" ht="18" customHeight="1">
      <c r="F389" s="35"/>
    </row>
    <row r="390" spans="6:6" ht="18" customHeight="1">
      <c r="F390" s="35"/>
    </row>
    <row r="391" spans="6:6" ht="18" customHeight="1">
      <c r="F391" s="35"/>
    </row>
    <row r="392" spans="6:6" ht="18" customHeight="1">
      <c r="F392" s="35"/>
    </row>
    <row r="393" spans="6:6" ht="18" customHeight="1">
      <c r="F393" s="35"/>
    </row>
    <row r="394" spans="6:6" ht="18" customHeight="1">
      <c r="F394" s="35"/>
    </row>
    <row r="395" spans="6:6" ht="18" customHeight="1">
      <c r="F395" s="35"/>
    </row>
    <row r="396" spans="6:6" ht="18" customHeight="1">
      <c r="F396" s="35"/>
    </row>
    <row r="397" spans="6:6" ht="18" customHeight="1">
      <c r="F397" s="35"/>
    </row>
    <row r="398" spans="6:6" ht="18" customHeight="1">
      <c r="F398" s="35"/>
    </row>
    <row r="399" spans="6:6" ht="18" customHeight="1">
      <c r="F399" s="35"/>
    </row>
    <row r="400" spans="6:6" ht="18" customHeight="1">
      <c r="F400" s="35"/>
    </row>
    <row r="401" spans="6:6" ht="18" customHeight="1">
      <c r="F401" s="35"/>
    </row>
    <row r="402" spans="6:6" ht="18" customHeight="1">
      <c r="F402" s="35"/>
    </row>
    <row r="403" spans="6:6" ht="18" customHeight="1">
      <c r="F403" s="35"/>
    </row>
    <row r="404" spans="6:6" ht="18" customHeight="1">
      <c r="F404" s="35"/>
    </row>
    <row r="405" spans="6:6" ht="18" customHeight="1">
      <c r="F405" s="35"/>
    </row>
    <row r="406" spans="6:6" ht="18" customHeight="1">
      <c r="F406" s="35"/>
    </row>
    <row r="407" spans="6:6" ht="18" customHeight="1">
      <c r="F407" s="35"/>
    </row>
    <row r="408" spans="6:6" ht="18" customHeight="1">
      <c r="F408" s="35"/>
    </row>
    <row r="409" spans="6:6" ht="18" customHeight="1">
      <c r="F409" s="35"/>
    </row>
    <row r="410" spans="6:6" ht="18" customHeight="1">
      <c r="F410" s="35"/>
    </row>
    <row r="411" spans="6:6" ht="18" customHeight="1">
      <c r="F411" s="35"/>
    </row>
    <row r="412" spans="6:6" ht="18" customHeight="1">
      <c r="F412" s="35"/>
    </row>
    <row r="413" spans="6:6" ht="18" customHeight="1">
      <c r="F413" s="35"/>
    </row>
    <row r="414" spans="6:6" ht="18" customHeight="1">
      <c r="F414" s="35"/>
    </row>
    <row r="415" spans="6:6" ht="18" customHeight="1">
      <c r="F415" s="35"/>
    </row>
    <row r="416" spans="6:6" ht="18" customHeight="1">
      <c r="F416" s="35"/>
    </row>
    <row r="417" spans="6:6" ht="18" customHeight="1">
      <c r="F417" s="35"/>
    </row>
    <row r="418" spans="6:6" ht="18" customHeight="1">
      <c r="F418" s="35"/>
    </row>
    <row r="419" spans="6:6" ht="18" customHeight="1">
      <c r="F419" s="35"/>
    </row>
    <row r="420" spans="6:6" ht="18" customHeight="1">
      <c r="F420" s="35"/>
    </row>
    <row r="421" spans="6:6" ht="18" customHeight="1">
      <c r="F421" s="35"/>
    </row>
    <row r="422" spans="6:6" ht="18" customHeight="1">
      <c r="F422" s="35"/>
    </row>
    <row r="423" spans="6:6" ht="18" customHeight="1">
      <c r="F423" s="35"/>
    </row>
    <row r="424" spans="6:6" ht="18" customHeight="1">
      <c r="F424" s="35"/>
    </row>
    <row r="425" spans="6:6" ht="18" customHeight="1">
      <c r="F425" s="35"/>
    </row>
    <row r="426" spans="6:6" ht="18" customHeight="1">
      <c r="F426" s="35"/>
    </row>
    <row r="427" spans="6:6" ht="18" customHeight="1">
      <c r="F427" s="35"/>
    </row>
    <row r="428" spans="6:6" ht="18" customHeight="1">
      <c r="F428" s="35"/>
    </row>
    <row r="429" spans="6:6" ht="18" customHeight="1">
      <c r="F429" s="35"/>
    </row>
    <row r="430" spans="6:6" ht="18" customHeight="1">
      <c r="F430" s="35"/>
    </row>
    <row r="431" spans="6:6" ht="18" customHeight="1">
      <c r="F431" s="35"/>
    </row>
    <row r="432" spans="6:6" ht="18" customHeight="1">
      <c r="F432" s="35"/>
    </row>
    <row r="433" spans="6:6" ht="18" customHeight="1">
      <c r="F433" s="35"/>
    </row>
    <row r="434" spans="6:6" ht="18" customHeight="1">
      <c r="F434" s="35"/>
    </row>
    <row r="435" spans="6:6" ht="18" customHeight="1">
      <c r="F435" s="35"/>
    </row>
    <row r="436" spans="6:6" ht="18" customHeight="1">
      <c r="F436" s="35"/>
    </row>
    <row r="437" spans="6:6" ht="18" customHeight="1">
      <c r="F437" s="35"/>
    </row>
    <row r="438" spans="6:6" ht="18" customHeight="1">
      <c r="F438" s="35"/>
    </row>
    <row r="439" spans="6:6" ht="18" customHeight="1">
      <c r="F439" s="35"/>
    </row>
    <row r="440" spans="6:6" ht="18" customHeight="1">
      <c r="F440" s="35"/>
    </row>
    <row r="441" spans="6:6" ht="18" customHeight="1">
      <c r="F441" s="35"/>
    </row>
    <row r="442" spans="6:6" ht="18" customHeight="1">
      <c r="F442" s="35"/>
    </row>
    <row r="443" spans="6:6" ht="18" customHeight="1">
      <c r="F443" s="35"/>
    </row>
    <row r="444" spans="6:6" ht="18" customHeight="1">
      <c r="F444" s="35"/>
    </row>
    <row r="445" spans="6:6" ht="18" customHeight="1">
      <c r="F445" s="35"/>
    </row>
    <row r="446" spans="6:6" ht="18" customHeight="1">
      <c r="F446" s="35"/>
    </row>
    <row r="447" spans="6:6" ht="18" customHeight="1">
      <c r="F447" s="35"/>
    </row>
    <row r="448" spans="6:6" ht="18" customHeight="1">
      <c r="F448" s="35"/>
    </row>
    <row r="449" spans="6:6" ht="18" customHeight="1">
      <c r="F449" s="35"/>
    </row>
    <row r="450" spans="6:6" ht="18" customHeight="1">
      <c r="F450" s="35"/>
    </row>
    <row r="451" spans="6:6" ht="18" customHeight="1">
      <c r="F451" s="35"/>
    </row>
    <row r="452" spans="6:6" ht="18" customHeight="1">
      <c r="F452" s="35"/>
    </row>
    <row r="453" spans="6:6" ht="18" customHeight="1">
      <c r="F453" s="35"/>
    </row>
    <row r="454" spans="6:6" ht="18" customHeight="1">
      <c r="F454" s="35"/>
    </row>
    <row r="455" spans="6:6" ht="18" customHeight="1">
      <c r="F455" s="35"/>
    </row>
    <row r="456" spans="6:6" ht="18" customHeight="1">
      <c r="F456" s="35"/>
    </row>
    <row r="457" spans="6:6" ht="18" customHeight="1">
      <c r="F457" s="35"/>
    </row>
    <row r="458" spans="6:6" ht="18" customHeight="1">
      <c r="F458" s="35"/>
    </row>
    <row r="459" spans="6:6" ht="18" customHeight="1">
      <c r="F459" s="35"/>
    </row>
    <row r="460" spans="6:6" ht="18" customHeight="1">
      <c r="F460" s="35"/>
    </row>
    <row r="461" spans="6:6" ht="18" customHeight="1">
      <c r="F461" s="35"/>
    </row>
    <row r="462" spans="6:6" ht="18" customHeight="1">
      <c r="F462" s="35"/>
    </row>
    <row r="463" spans="6:6" ht="18" customHeight="1">
      <c r="F463" s="35"/>
    </row>
    <row r="464" spans="6:6" ht="18" customHeight="1">
      <c r="F464" s="35"/>
    </row>
    <row r="465" spans="6:6" ht="18" customHeight="1">
      <c r="F465" s="35"/>
    </row>
    <row r="466" spans="6:6" ht="18" customHeight="1">
      <c r="F466" s="35"/>
    </row>
    <row r="467" spans="6:6" ht="18" customHeight="1">
      <c r="F467" s="35"/>
    </row>
    <row r="468" spans="6:6" ht="18" customHeight="1">
      <c r="F468" s="35"/>
    </row>
    <row r="469" spans="6:6" ht="18" customHeight="1">
      <c r="F469" s="35"/>
    </row>
    <row r="470" spans="6:6" ht="18" customHeight="1">
      <c r="F470" s="35"/>
    </row>
    <row r="471" spans="6:6" ht="18" customHeight="1">
      <c r="F471" s="35"/>
    </row>
    <row r="472" spans="6:6" ht="18" customHeight="1">
      <c r="F472" s="35"/>
    </row>
    <row r="473" spans="6:6" ht="18" customHeight="1">
      <c r="F473" s="35"/>
    </row>
    <row r="474" spans="6:6" ht="18" customHeight="1">
      <c r="F474" s="35"/>
    </row>
    <row r="475" spans="6:6" ht="18" customHeight="1">
      <c r="F475" s="35"/>
    </row>
    <row r="476" spans="6:6" ht="18" customHeight="1">
      <c r="F476" s="35"/>
    </row>
    <row r="477" spans="6:6" ht="18" customHeight="1">
      <c r="F477" s="35"/>
    </row>
    <row r="478" spans="6:6" ht="18" customHeight="1">
      <c r="F478" s="35"/>
    </row>
    <row r="479" spans="6:6" ht="18" customHeight="1">
      <c r="F479" s="35"/>
    </row>
    <row r="480" spans="6:6" ht="18" customHeight="1">
      <c r="F480" s="35"/>
    </row>
    <row r="481" spans="6:6" ht="18" customHeight="1">
      <c r="F481" s="35"/>
    </row>
    <row r="482" spans="6:6" ht="18" customHeight="1">
      <c r="F482" s="35"/>
    </row>
    <row r="483" spans="6:6" ht="18" customHeight="1">
      <c r="F483" s="35"/>
    </row>
    <row r="484" spans="6:6" ht="18" customHeight="1">
      <c r="F484" s="35"/>
    </row>
    <row r="485" spans="6:6" ht="18" customHeight="1">
      <c r="F485" s="35"/>
    </row>
    <row r="486" spans="6:6" ht="18" customHeight="1">
      <c r="F486" s="35"/>
    </row>
    <row r="487" spans="6:6" ht="18" customHeight="1">
      <c r="F487" s="35"/>
    </row>
    <row r="488" spans="6:6" ht="18" customHeight="1">
      <c r="F488" s="35"/>
    </row>
    <row r="489" spans="6:6" ht="18" customHeight="1">
      <c r="F489" s="35"/>
    </row>
    <row r="490" spans="6:6" ht="18" customHeight="1">
      <c r="F490" s="35"/>
    </row>
    <row r="491" spans="6:6" ht="18" customHeight="1">
      <c r="F491" s="35"/>
    </row>
    <row r="492" spans="6:6" ht="18" customHeight="1">
      <c r="F492" s="35"/>
    </row>
    <row r="493" spans="6:6" ht="18" customHeight="1">
      <c r="F493" s="35"/>
    </row>
    <row r="494" spans="6:6" ht="18" customHeight="1">
      <c r="F494" s="35"/>
    </row>
    <row r="495" spans="6:6" ht="18" customHeight="1">
      <c r="F495" s="35"/>
    </row>
    <row r="496" spans="6:6" ht="18" customHeight="1">
      <c r="F496" s="35"/>
    </row>
    <row r="497" spans="6:6" ht="18" customHeight="1">
      <c r="F497" s="35"/>
    </row>
    <row r="498" spans="6:6" ht="18" customHeight="1">
      <c r="F498" s="35"/>
    </row>
    <row r="499" spans="6:6" ht="18" customHeight="1">
      <c r="F499" s="35"/>
    </row>
    <row r="500" spans="6:6" ht="18" customHeight="1">
      <c r="F500" s="35"/>
    </row>
    <row r="501" spans="6:6" ht="18" customHeight="1">
      <c r="F501" s="35"/>
    </row>
    <row r="502" spans="6:6" ht="18" customHeight="1">
      <c r="F502" s="35"/>
    </row>
    <row r="503" spans="6:6" ht="18" customHeight="1">
      <c r="F503" s="35"/>
    </row>
    <row r="504" spans="6:6" ht="18" customHeight="1">
      <c r="F504" s="35"/>
    </row>
    <row r="505" spans="6:6" ht="18" customHeight="1">
      <c r="F505" s="35"/>
    </row>
    <row r="506" spans="6:6" ht="18" customHeight="1">
      <c r="F506" s="35"/>
    </row>
    <row r="507" spans="6:6" ht="18" customHeight="1">
      <c r="F507" s="35"/>
    </row>
    <row r="508" spans="6:6" ht="18" customHeight="1">
      <c r="F508" s="35"/>
    </row>
    <row r="509" spans="6:6" ht="18" customHeight="1">
      <c r="F509" s="35"/>
    </row>
    <row r="510" spans="6:6" ht="18" customHeight="1">
      <c r="F510" s="35"/>
    </row>
    <row r="511" spans="6:6" ht="18" customHeight="1">
      <c r="F511" s="35"/>
    </row>
    <row r="512" spans="6:6" ht="18" customHeight="1">
      <c r="F512" s="35"/>
    </row>
    <row r="513" spans="6:6" ht="18" customHeight="1">
      <c r="F513" s="35"/>
    </row>
    <row r="514" spans="6:6" ht="18" customHeight="1">
      <c r="F514" s="35"/>
    </row>
    <row r="515" spans="6:6" ht="18" customHeight="1">
      <c r="F515" s="35"/>
    </row>
    <row r="516" spans="6:6" ht="18" customHeight="1">
      <c r="F516" s="35"/>
    </row>
    <row r="517" spans="6:6" ht="18" customHeight="1">
      <c r="F517" s="35"/>
    </row>
    <row r="518" spans="6:6" ht="18" customHeight="1">
      <c r="F518" s="35"/>
    </row>
    <row r="519" spans="6:6" ht="18" customHeight="1">
      <c r="F519" s="35"/>
    </row>
    <row r="520" spans="6:6" ht="18" customHeight="1">
      <c r="F520" s="35"/>
    </row>
    <row r="521" spans="6:6" ht="18" customHeight="1">
      <c r="F521" s="35"/>
    </row>
    <row r="522" spans="6:6" ht="18" customHeight="1">
      <c r="F522" s="35"/>
    </row>
    <row r="523" spans="6:6" ht="18" customHeight="1">
      <c r="F523" s="35"/>
    </row>
    <row r="524" spans="6:6" ht="18" customHeight="1">
      <c r="F524" s="35"/>
    </row>
    <row r="525" spans="6:6" ht="18" customHeight="1">
      <c r="F525" s="35"/>
    </row>
    <row r="526" spans="6:6" ht="18" customHeight="1">
      <c r="F526" s="35"/>
    </row>
    <row r="527" spans="6:6" ht="18" customHeight="1">
      <c r="F527" s="35"/>
    </row>
    <row r="528" spans="6:6" ht="18" customHeight="1">
      <c r="F528" s="35"/>
    </row>
    <row r="529" spans="6:6" ht="18" customHeight="1">
      <c r="F529" s="35"/>
    </row>
    <row r="530" spans="6:6" ht="18" customHeight="1">
      <c r="F530" s="35"/>
    </row>
    <row r="531" spans="6:6" ht="18" customHeight="1">
      <c r="F531" s="35"/>
    </row>
    <row r="532" spans="6:6" ht="18" customHeight="1">
      <c r="F532" s="35"/>
    </row>
    <row r="533" spans="6:6" ht="18" customHeight="1">
      <c r="F533" s="35"/>
    </row>
    <row r="534" spans="6:6" ht="18" customHeight="1">
      <c r="F534" s="35"/>
    </row>
    <row r="535" spans="6:6" ht="18" customHeight="1">
      <c r="F535" s="35"/>
    </row>
    <row r="536" spans="6:6" ht="18" customHeight="1">
      <c r="F536" s="35"/>
    </row>
    <row r="537" spans="6:6" ht="18" customHeight="1">
      <c r="F537" s="35"/>
    </row>
    <row r="538" spans="6:6" ht="18" customHeight="1">
      <c r="F538" s="35"/>
    </row>
    <row r="539" spans="6:6" ht="18" customHeight="1">
      <c r="F539" s="35"/>
    </row>
    <row r="540" spans="6:6" ht="18" customHeight="1">
      <c r="F540" s="35"/>
    </row>
    <row r="541" spans="6:6" ht="18" customHeight="1">
      <c r="F541" s="35"/>
    </row>
    <row r="542" spans="6:6" ht="18" customHeight="1">
      <c r="F542" s="35"/>
    </row>
    <row r="543" spans="6:6" ht="18" customHeight="1">
      <c r="F543" s="35"/>
    </row>
    <row r="544" spans="6:6" ht="18" customHeight="1">
      <c r="F544" s="35"/>
    </row>
    <row r="545" spans="6:6" ht="18" customHeight="1">
      <c r="F545" s="35"/>
    </row>
    <row r="546" spans="6:6" ht="18" customHeight="1">
      <c r="F546" s="35"/>
    </row>
    <row r="547" spans="6:6" ht="18" customHeight="1">
      <c r="F547" s="35"/>
    </row>
    <row r="548" spans="6:6" ht="18" customHeight="1">
      <c r="F548" s="35"/>
    </row>
    <row r="549" spans="6:6" ht="18" customHeight="1">
      <c r="F549" s="35"/>
    </row>
    <row r="550" spans="6:6" ht="18" customHeight="1">
      <c r="F550" s="35"/>
    </row>
    <row r="551" spans="6:6" ht="18" customHeight="1">
      <c r="F551" s="35"/>
    </row>
    <row r="552" spans="6:6" ht="18" customHeight="1">
      <c r="F552" s="35"/>
    </row>
    <row r="553" spans="6:6" ht="18" customHeight="1">
      <c r="F553" s="35"/>
    </row>
    <row r="554" spans="6:6" ht="18" customHeight="1">
      <c r="F554" s="35"/>
    </row>
    <row r="555" spans="6:6" ht="18" customHeight="1">
      <c r="F555" s="35"/>
    </row>
    <row r="556" spans="6:6" ht="18" customHeight="1">
      <c r="F556" s="35"/>
    </row>
    <row r="557" spans="6:6" ht="18" customHeight="1">
      <c r="F557" s="35"/>
    </row>
    <row r="558" spans="6:6" ht="18" customHeight="1">
      <c r="F558" s="35"/>
    </row>
    <row r="559" spans="6:6" ht="18" customHeight="1">
      <c r="F559" s="35"/>
    </row>
    <row r="560" spans="6:6" ht="18" customHeight="1">
      <c r="F560" s="35"/>
    </row>
    <row r="561" spans="6:6" ht="18" customHeight="1">
      <c r="F561" s="35"/>
    </row>
    <row r="562" spans="6:6" ht="18" customHeight="1">
      <c r="F562" s="35"/>
    </row>
    <row r="563" spans="6:6" ht="18" customHeight="1">
      <c r="F563" s="35"/>
    </row>
    <row r="564" spans="6:6" ht="18" customHeight="1">
      <c r="F564" s="35"/>
    </row>
    <row r="565" spans="6:6" ht="18" customHeight="1">
      <c r="F565" s="35"/>
    </row>
    <row r="566" spans="6:6" ht="18" customHeight="1">
      <c r="F566" s="35"/>
    </row>
    <row r="567" spans="6:6" ht="18" customHeight="1">
      <c r="F567" s="35"/>
    </row>
    <row r="568" spans="6:6" ht="18" customHeight="1">
      <c r="F568" s="35"/>
    </row>
    <row r="569" spans="6:6" ht="18" customHeight="1">
      <c r="F569" s="35"/>
    </row>
    <row r="570" spans="6:6" ht="18" customHeight="1">
      <c r="F570" s="35"/>
    </row>
    <row r="571" spans="6:6" ht="18" customHeight="1">
      <c r="F571" s="35"/>
    </row>
    <row r="572" spans="6:6" ht="18" customHeight="1">
      <c r="F572" s="35"/>
    </row>
    <row r="573" spans="6:6" ht="18" customHeight="1">
      <c r="F573" s="35"/>
    </row>
    <row r="574" spans="6:6" ht="18" customHeight="1">
      <c r="F574" s="35"/>
    </row>
    <row r="575" spans="6:6" ht="18" customHeight="1">
      <c r="F575" s="35"/>
    </row>
    <row r="576" spans="6:6" ht="18" customHeight="1">
      <c r="F576" s="35"/>
    </row>
    <row r="577" spans="6:6" ht="18" customHeight="1">
      <c r="F577" s="35"/>
    </row>
    <row r="578" spans="6:6" ht="18" customHeight="1">
      <c r="F578" s="35"/>
    </row>
    <row r="579" spans="6:6" ht="18" customHeight="1">
      <c r="F579" s="35"/>
    </row>
    <row r="580" spans="6:6" ht="18" customHeight="1">
      <c r="F580" s="35"/>
    </row>
    <row r="581" spans="6:6" ht="18" customHeight="1">
      <c r="F581" s="35"/>
    </row>
    <row r="582" spans="6:6" ht="18" customHeight="1">
      <c r="F582" s="35"/>
    </row>
    <row r="583" spans="6:6" ht="18" customHeight="1">
      <c r="F583" s="35"/>
    </row>
    <row r="584" spans="6:6" ht="18" customHeight="1">
      <c r="F584" s="35"/>
    </row>
    <row r="585" spans="6:6" ht="18" customHeight="1">
      <c r="F585" s="35"/>
    </row>
    <row r="586" spans="6:6" ht="18" customHeight="1">
      <c r="F586" s="35"/>
    </row>
    <row r="587" spans="6:6" ht="18" customHeight="1">
      <c r="F587" s="35"/>
    </row>
    <row r="588" spans="6:6" ht="18" customHeight="1">
      <c r="F588" s="35"/>
    </row>
    <row r="589" spans="6:6" ht="18" customHeight="1">
      <c r="F589" s="35"/>
    </row>
    <row r="590" spans="6:6" ht="18" customHeight="1">
      <c r="F590" s="35"/>
    </row>
    <row r="591" spans="6:6" ht="18" customHeight="1">
      <c r="F591" s="35"/>
    </row>
    <row r="592" spans="6:6" ht="18" customHeight="1">
      <c r="F592" s="35"/>
    </row>
    <row r="593" spans="6:6" ht="18" customHeight="1">
      <c r="F593" s="35"/>
    </row>
    <row r="594" spans="6:6" ht="18" customHeight="1">
      <c r="F594" s="35"/>
    </row>
    <row r="595" spans="6:6" ht="18" customHeight="1">
      <c r="F595" s="35"/>
    </row>
    <row r="596" spans="6:6" ht="18" customHeight="1">
      <c r="F596" s="35"/>
    </row>
    <row r="597" spans="6:6" ht="18" customHeight="1">
      <c r="F597" s="35"/>
    </row>
    <row r="598" spans="6:6" ht="18" customHeight="1">
      <c r="F598" s="35"/>
    </row>
    <row r="599" spans="6:6" ht="18" customHeight="1">
      <c r="F599" s="35"/>
    </row>
    <row r="600" spans="6:6" ht="18" customHeight="1">
      <c r="F600" s="35"/>
    </row>
    <row r="601" spans="6:6" ht="18" customHeight="1">
      <c r="F601" s="35"/>
    </row>
    <row r="602" spans="6:6" ht="18" customHeight="1">
      <c r="F602" s="35"/>
    </row>
    <row r="603" spans="6:6" ht="18" customHeight="1">
      <c r="F603" s="35"/>
    </row>
    <row r="604" spans="6:6" ht="18" customHeight="1">
      <c r="F604" s="35"/>
    </row>
    <row r="605" spans="6:6" ht="18" customHeight="1">
      <c r="F605" s="35"/>
    </row>
    <row r="606" spans="6:6" ht="18" customHeight="1">
      <c r="F606" s="35"/>
    </row>
    <row r="607" spans="6:6" ht="18" customHeight="1">
      <c r="F607" s="35"/>
    </row>
    <row r="608" spans="6:6" ht="18" customHeight="1">
      <c r="F608" s="35"/>
    </row>
    <row r="609" spans="6:6" ht="18" customHeight="1">
      <c r="F609" s="35"/>
    </row>
    <row r="610" spans="6:6" ht="18" customHeight="1">
      <c r="F610" s="35"/>
    </row>
    <row r="611" spans="6:6" ht="18" customHeight="1">
      <c r="F611" s="35"/>
    </row>
    <row r="612" spans="6:6" ht="18" customHeight="1">
      <c r="F612" s="35"/>
    </row>
    <row r="613" spans="6:6" ht="18" customHeight="1">
      <c r="F613" s="35"/>
    </row>
    <row r="614" spans="6:6" ht="18" customHeight="1">
      <c r="F614" s="35"/>
    </row>
    <row r="615" spans="6:6" ht="18" customHeight="1">
      <c r="F615" s="35"/>
    </row>
    <row r="616" spans="6:6" ht="18" customHeight="1">
      <c r="F616" s="35"/>
    </row>
    <row r="617" spans="6:6" ht="18" customHeight="1">
      <c r="F617" s="35"/>
    </row>
    <row r="618" spans="6:6" ht="18" customHeight="1">
      <c r="F618" s="35"/>
    </row>
    <row r="619" spans="6:6" ht="18" customHeight="1">
      <c r="F619" s="35"/>
    </row>
    <row r="620" spans="6:6" ht="18" customHeight="1">
      <c r="F620" s="35"/>
    </row>
    <row r="621" spans="6:6" ht="18" customHeight="1">
      <c r="F621" s="35"/>
    </row>
    <row r="622" spans="6:6" ht="18" customHeight="1">
      <c r="F622" s="35"/>
    </row>
    <row r="623" spans="6:6" ht="18" customHeight="1">
      <c r="F623" s="35"/>
    </row>
    <row r="624" spans="6:6" ht="18" customHeight="1">
      <c r="F624" s="35"/>
    </row>
    <row r="625" spans="6:6" ht="18" customHeight="1">
      <c r="F625" s="35"/>
    </row>
    <row r="626" spans="6:6" ht="18" customHeight="1">
      <c r="F626" s="35"/>
    </row>
    <row r="627" spans="6:6" ht="18" customHeight="1">
      <c r="F627" s="35"/>
    </row>
    <row r="628" spans="6:6" ht="18" customHeight="1">
      <c r="F628" s="35"/>
    </row>
    <row r="629" spans="6:6" ht="18" customHeight="1">
      <c r="F629" s="35"/>
    </row>
    <row r="630" spans="6:6" ht="18" customHeight="1">
      <c r="F630" s="35"/>
    </row>
    <row r="631" spans="6:6" ht="18" customHeight="1">
      <c r="F631" s="35"/>
    </row>
    <row r="632" spans="6:6" ht="18" customHeight="1">
      <c r="F632" s="35"/>
    </row>
    <row r="633" spans="6:6" ht="18" customHeight="1">
      <c r="F633" s="35"/>
    </row>
    <row r="634" spans="6:6" ht="18" customHeight="1">
      <c r="F634" s="35"/>
    </row>
    <row r="635" spans="6:6" ht="18" customHeight="1">
      <c r="F635" s="35"/>
    </row>
    <row r="636" spans="6:6" ht="18" customHeight="1">
      <c r="F636" s="35"/>
    </row>
    <row r="637" spans="6:6" ht="18" customHeight="1">
      <c r="F637" s="35"/>
    </row>
    <row r="638" spans="6:6" ht="18" customHeight="1">
      <c r="F638" s="35"/>
    </row>
    <row r="639" spans="6:6" ht="18" customHeight="1">
      <c r="F639" s="35"/>
    </row>
    <row r="640" spans="6:6" ht="18" customHeight="1">
      <c r="F640" s="35"/>
    </row>
    <row r="641" spans="6:6" ht="18" customHeight="1">
      <c r="F641" s="35"/>
    </row>
    <row r="642" spans="6:6" ht="18" customHeight="1">
      <c r="F642" s="35"/>
    </row>
    <row r="643" spans="6:6" ht="18" customHeight="1">
      <c r="F643" s="35"/>
    </row>
    <row r="644" spans="6:6" ht="18" customHeight="1">
      <c r="F644" s="35"/>
    </row>
    <row r="645" spans="6:6" ht="18" customHeight="1">
      <c r="F645" s="35"/>
    </row>
    <row r="646" spans="6:6" ht="18" customHeight="1">
      <c r="F646" s="35"/>
    </row>
    <row r="647" spans="6:6" ht="18" customHeight="1">
      <c r="F647" s="35"/>
    </row>
    <row r="648" spans="6:6" ht="18" customHeight="1">
      <c r="F648" s="35"/>
    </row>
    <row r="649" spans="6:6" ht="18" customHeight="1">
      <c r="F649" s="35"/>
    </row>
    <row r="650" spans="6:6" ht="18" customHeight="1">
      <c r="F650" s="35"/>
    </row>
    <row r="651" spans="6:6" ht="18" customHeight="1">
      <c r="F651" s="35"/>
    </row>
    <row r="652" spans="6:6" ht="18" customHeight="1">
      <c r="F652" s="35"/>
    </row>
    <row r="653" spans="6:6" ht="18" customHeight="1">
      <c r="F653" s="35"/>
    </row>
    <row r="654" spans="6:6" ht="18" customHeight="1">
      <c r="F654" s="35"/>
    </row>
    <row r="655" spans="6:6" ht="18" customHeight="1">
      <c r="F655" s="35"/>
    </row>
    <row r="656" spans="6:6" ht="18" customHeight="1">
      <c r="F656" s="35"/>
    </row>
    <row r="657" spans="6:6" ht="18" customHeight="1">
      <c r="F657" s="35"/>
    </row>
    <row r="658" spans="6:6" ht="18" customHeight="1">
      <c r="F658" s="35"/>
    </row>
    <row r="659" spans="6:6" ht="18" customHeight="1">
      <c r="F659" s="35"/>
    </row>
    <row r="660" spans="6:6" ht="18" customHeight="1">
      <c r="F660" s="35"/>
    </row>
    <row r="661" spans="6:6" ht="18" customHeight="1">
      <c r="F661" s="35"/>
    </row>
    <row r="662" spans="6:6" ht="18" customHeight="1">
      <c r="F662" s="35"/>
    </row>
    <row r="663" spans="6:6" ht="18" customHeight="1">
      <c r="F663" s="35"/>
    </row>
    <row r="664" spans="6:6" ht="18" customHeight="1">
      <c r="F664" s="35"/>
    </row>
    <row r="665" spans="6:6" ht="18" customHeight="1">
      <c r="F665" s="35"/>
    </row>
    <row r="666" spans="6:6" ht="18" customHeight="1">
      <c r="F666" s="35"/>
    </row>
    <row r="667" spans="6:6" ht="18" customHeight="1">
      <c r="F667" s="35"/>
    </row>
    <row r="668" spans="6:6" ht="18" customHeight="1">
      <c r="F668" s="35"/>
    </row>
    <row r="669" spans="6:6" ht="18" customHeight="1">
      <c r="F669" s="35"/>
    </row>
    <row r="670" spans="6:6" ht="18" customHeight="1">
      <c r="F670" s="35"/>
    </row>
    <row r="671" spans="6:6" ht="18" customHeight="1">
      <c r="F671" s="35"/>
    </row>
    <row r="672" spans="6:6" ht="18" customHeight="1">
      <c r="F672" s="35"/>
    </row>
    <row r="673" spans="6:6" ht="18" customHeight="1">
      <c r="F673" s="35"/>
    </row>
    <row r="674" spans="6:6" ht="18" customHeight="1">
      <c r="F674" s="35"/>
    </row>
    <row r="675" spans="6:6" ht="18" customHeight="1">
      <c r="F675" s="35"/>
    </row>
    <row r="676" spans="6:6" ht="18" customHeight="1">
      <c r="F676" s="35"/>
    </row>
    <row r="677" spans="6:6" ht="18" customHeight="1">
      <c r="F677" s="35"/>
    </row>
    <row r="678" spans="6:6" ht="18" customHeight="1">
      <c r="F678" s="35"/>
    </row>
    <row r="679" spans="6:6" ht="18" customHeight="1">
      <c r="F679" s="35"/>
    </row>
    <row r="680" spans="6:6" ht="18" customHeight="1">
      <c r="F680" s="35"/>
    </row>
    <row r="681" spans="6:6" ht="18" customHeight="1">
      <c r="F681" s="35"/>
    </row>
    <row r="682" spans="6:6" ht="18" customHeight="1">
      <c r="F682" s="35"/>
    </row>
    <row r="683" spans="6:6" ht="18" customHeight="1">
      <c r="F683" s="35"/>
    </row>
    <row r="684" spans="6:6" ht="18" customHeight="1">
      <c r="F684" s="35"/>
    </row>
    <row r="685" spans="6:6" ht="18" customHeight="1">
      <c r="F685" s="35"/>
    </row>
    <row r="686" spans="6:6" ht="18" customHeight="1">
      <c r="F686" s="35"/>
    </row>
    <row r="687" spans="6:6" ht="18" customHeight="1">
      <c r="F687" s="35"/>
    </row>
    <row r="688" spans="6:6" ht="18" customHeight="1">
      <c r="F688" s="35"/>
    </row>
    <row r="689" spans="6:6" ht="18" customHeight="1">
      <c r="F689" s="35"/>
    </row>
    <row r="690" spans="6:6" ht="18" customHeight="1">
      <c r="F690" s="35"/>
    </row>
    <row r="691" spans="6:6" ht="18" customHeight="1">
      <c r="F691" s="35"/>
    </row>
    <row r="692" spans="6:6" ht="18" customHeight="1">
      <c r="F692" s="35"/>
    </row>
    <row r="693" spans="6:6" ht="18" customHeight="1">
      <c r="F693" s="35"/>
    </row>
    <row r="694" spans="6:6" ht="18" customHeight="1">
      <c r="F694" s="35"/>
    </row>
    <row r="695" spans="6:6" ht="18" customHeight="1">
      <c r="F695" s="35"/>
    </row>
    <row r="696" spans="6:6" ht="18" customHeight="1">
      <c r="F696" s="35"/>
    </row>
    <row r="697" spans="6:6" ht="18" customHeight="1">
      <c r="F697" s="35"/>
    </row>
    <row r="698" spans="6:6" ht="18" customHeight="1">
      <c r="F698" s="35"/>
    </row>
    <row r="699" spans="6:6" ht="18" customHeight="1">
      <c r="F699" s="35"/>
    </row>
    <row r="700" spans="6:6" ht="18" customHeight="1">
      <c r="F700" s="35"/>
    </row>
    <row r="701" spans="6:6" ht="18" customHeight="1">
      <c r="F701" s="35"/>
    </row>
    <row r="702" spans="6:6" ht="18" customHeight="1">
      <c r="F702" s="35"/>
    </row>
    <row r="703" spans="6:6" ht="18" customHeight="1">
      <c r="F703" s="35"/>
    </row>
    <row r="704" spans="6:6" ht="18" customHeight="1">
      <c r="F704" s="35"/>
    </row>
    <row r="705" spans="6:6" ht="18" customHeight="1">
      <c r="F705" s="35"/>
    </row>
    <row r="706" spans="6:6" ht="18" customHeight="1">
      <c r="F706" s="35"/>
    </row>
    <row r="707" spans="6:6" ht="18" customHeight="1">
      <c r="F707" s="35"/>
    </row>
    <row r="708" spans="6:6" ht="18" customHeight="1">
      <c r="F708" s="35"/>
    </row>
    <row r="709" spans="6:6" ht="18" customHeight="1">
      <c r="F709" s="35"/>
    </row>
    <row r="710" spans="6:6" ht="18" customHeight="1">
      <c r="F710" s="35"/>
    </row>
    <row r="711" spans="6:6" ht="18" customHeight="1">
      <c r="F711" s="35"/>
    </row>
    <row r="712" spans="6:6" ht="18" customHeight="1">
      <c r="F712" s="35"/>
    </row>
    <row r="713" spans="6:6" ht="18" customHeight="1">
      <c r="F713" s="35"/>
    </row>
    <row r="714" spans="6:6" ht="18" customHeight="1">
      <c r="F714" s="35"/>
    </row>
    <row r="715" spans="6:6" ht="18" customHeight="1">
      <c r="F715" s="35"/>
    </row>
    <row r="716" spans="6:6" ht="18" customHeight="1">
      <c r="F716" s="35"/>
    </row>
    <row r="717" spans="6:6" ht="18" customHeight="1">
      <c r="F717" s="35"/>
    </row>
    <row r="718" spans="6:6" ht="18" customHeight="1">
      <c r="F718" s="35"/>
    </row>
    <row r="719" spans="6:6" ht="18" customHeight="1">
      <c r="F719" s="35"/>
    </row>
    <row r="720" spans="6:6" ht="18" customHeight="1">
      <c r="F720" s="35"/>
    </row>
    <row r="721" spans="6:6" ht="18" customHeight="1">
      <c r="F721" s="35"/>
    </row>
    <row r="722" spans="6:6" ht="18" customHeight="1">
      <c r="F722" s="35"/>
    </row>
    <row r="723" spans="6:6" ht="18" customHeight="1">
      <c r="F723" s="35"/>
    </row>
    <row r="724" spans="6:6" ht="18" customHeight="1">
      <c r="F724" s="35"/>
    </row>
    <row r="725" spans="6:6" ht="18" customHeight="1">
      <c r="F725" s="35"/>
    </row>
    <row r="726" spans="6:6" ht="18" customHeight="1">
      <c r="F726" s="35"/>
    </row>
    <row r="727" spans="6:6" ht="18" customHeight="1">
      <c r="F727" s="35"/>
    </row>
    <row r="728" spans="6:6" ht="18" customHeight="1">
      <c r="F728" s="35"/>
    </row>
    <row r="729" spans="6:6" ht="18" customHeight="1">
      <c r="F729" s="35"/>
    </row>
    <row r="730" spans="6:6" ht="18" customHeight="1">
      <c r="F730" s="35"/>
    </row>
    <row r="731" spans="6:6" ht="18" customHeight="1">
      <c r="F731" s="35"/>
    </row>
    <row r="732" spans="6:6" ht="18" customHeight="1">
      <c r="F732" s="35"/>
    </row>
    <row r="733" spans="6:6" ht="18" customHeight="1">
      <c r="F733" s="35"/>
    </row>
    <row r="734" spans="6:6" ht="18" customHeight="1">
      <c r="F734" s="35"/>
    </row>
    <row r="735" spans="6:6" ht="18" customHeight="1">
      <c r="F735" s="35"/>
    </row>
    <row r="736" spans="6:6" ht="18" customHeight="1">
      <c r="F736" s="35"/>
    </row>
    <row r="737" spans="6:6" ht="18" customHeight="1">
      <c r="F737" s="35"/>
    </row>
    <row r="738" spans="6:6" ht="18" customHeight="1">
      <c r="F738" s="35"/>
    </row>
    <row r="739" spans="6:6" ht="18" customHeight="1">
      <c r="F739" s="35"/>
    </row>
    <row r="740" spans="6:6" ht="18" customHeight="1">
      <c r="F740" s="35"/>
    </row>
    <row r="741" spans="6:6" ht="18" customHeight="1">
      <c r="F741" s="35"/>
    </row>
    <row r="742" spans="6:6" ht="18" customHeight="1">
      <c r="F742" s="35"/>
    </row>
    <row r="743" spans="6:6" ht="18" customHeight="1">
      <c r="F743" s="35"/>
    </row>
    <row r="744" spans="6:6" ht="18" customHeight="1">
      <c r="F744" s="35"/>
    </row>
    <row r="745" spans="6:6" ht="18" customHeight="1">
      <c r="F745" s="35"/>
    </row>
    <row r="746" spans="6:6" ht="18" customHeight="1">
      <c r="F746" s="35"/>
    </row>
    <row r="747" spans="6:6" ht="18" customHeight="1">
      <c r="F747" s="35"/>
    </row>
    <row r="748" spans="6:6" ht="18" customHeight="1">
      <c r="F748" s="35"/>
    </row>
    <row r="749" spans="6:6" ht="18" customHeight="1">
      <c r="F749" s="35"/>
    </row>
    <row r="750" spans="6:6" ht="18" customHeight="1">
      <c r="F750" s="35"/>
    </row>
    <row r="751" spans="6:6" ht="18" customHeight="1">
      <c r="F751" s="35"/>
    </row>
    <row r="752" spans="6:6" ht="18" customHeight="1">
      <c r="F752" s="35"/>
    </row>
    <row r="753" spans="6:6" ht="18" customHeight="1">
      <c r="F753" s="35"/>
    </row>
    <row r="754" spans="6:6" ht="18" customHeight="1">
      <c r="F754" s="35"/>
    </row>
    <row r="755" spans="6:6" ht="18" customHeight="1">
      <c r="F755" s="35"/>
    </row>
    <row r="756" spans="6:6" ht="18" customHeight="1">
      <c r="F756" s="35"/>
    </row>
    <row r="757" spans="6:6" ht="18" customHeight="1">
      <c r="F757" s="35"/>
    </row>
    <row r="758" spans="6:6" ht="18" customHeight="1">
      <c r="F758" s="35"/>
    </row>
    <row r="759" spans="6:6" ht="18" customHeight="1">
      <c r="F759" s="35"/>
    </row>
    <row r="760" spans="6:6" ht="18" customHeight="1">
      <c r="F760" s="35"/>
    </row>
    <row r="761" spans="6:6" ht="18" customHeight="1">
      <c r="F761" s="35"/>
    </row>
    <row r="762" spans="6:6" ht="18" customHeight="1">
      <c r="F762" s="35"/>
    </row>
    <row r="763" spans="6:6" ht="18" customHeight="1">
      <c r="F763" s="35"/>
    </row>
    <row r="764" spans="6:6" ht="18" customHeight="1">
      <c r="F764" s="35"/>
    </row>
    <row r="765" spans="6:6" ht="18" customHeight="1">
      <c r="F765" s="35"/>
    </row>
    <row r="766" spans="6:6" ht="18" customHeight="1">
      <c r="F766" s="35"/>
    </row>
    <row r="767" spans="6:6" ht="18" customHeight="1">
      <c r="F767" s="35"/>
    </row>
    <row r="768" spans="6:6" ht="18" customHeight="1">
      <c r="F768" s="35"/>
    </row>
    <row r="769" spans="6:6" ht="18" customHeight="1">
      <c r="F769" s="35"/>
    </row>
    <row r="770" spans="6:6" ht="18" customHeight="1">
      <c r="F770" s="35"/>
    </row>
    <row r="771" spans="6:6" ht="18" customHeight="1">
      <c r="F771" s="35"/>
    </row>
    <row r="772" spans="6:6" ht="18" customHeight="1">
      <c r="F772" s="35"/>
    </row>
    <row r="773" spans="6:6" ht="18" customHeight="1">
      <c r="F773" s="35"/>
    </row>
    <row r="774" spans="6:6" ht="18" customHeight="1">
      <c r="F774" s="35"/>
    </row>
    <row r="775" spans="6:6" ht="18" customHeight="1">
      <c r="F775" s="35"/>
    </row>
    <row r="776" spans="6:6" ht="18" customHeight="1">
      <c r="F776" s="35"/>
    </row>
    <row r="777" spans="6:6" ht="18" customHeight="1">
      <c r="F777" s="35"/>
    </row>
    <row r="778" spans="6:6" ht="18" customHeight="1">
      <c r="F778" s="35"/>
    </row>
    <row r="779" spans="6:6" ht="18" customHeight="1">
      <c r="F779" s="35"/>
    </row>
    <row r="780" spans="6:6" ht="18" customHeight="1">
      <c r="F780" s="35"/>
    </row>
    <row r="781" spans="6:6" ht="18" customHeight="1">
      <c r="F781" s="35"/>
    </row>
    <row r="782" spans="6:6" ht="18" customHeight="1">
      <c r="F782" s="35"/>
    </row>
    <row r="783" spans="6:6" ht="18" customHeight="1">
      <c r="F783" s="35"/>
    </row>
    <row r="784" spans="6:6" ht="18" customHeight="1">
      <c r="F784" s="35"/>
    </row>
    <row r="785" spans="6:6" ht="18" customHeight="1">
      <c r="F785" s="35"/>
    </row>
    <row r="786" spans="6:6" ht="18" customHeight="1">
      <c r="F786" s="35"/>
    </row>
    <row r="787" spans="6:6" ht="18" customHeight="1">
      <c r="F787" s="35"/>
    </row>
    <row r="788" spans="6:6" ht="18" customHeight="1">
      <c r="F788" s="35"/>
    </row>
    <row r="789" spans="6:6" ht="18" customHeight="1">
      <c r="F789" s="35"/>
    </row>
    <row r="790" spans="6:6" ht="18" customHeight="1">
      <c r="F790" s="35"/>
    </row>
    <row r="791" spans="6:6" ht="18" customHeight="1">
      <c r="F791" s="35"/>
    </row>
    <row r="792" spans="6:6" ht="18" customHeight="1">
      <c r="F792" s="35"/>
    </row>
    <row r="793" spans="6:6" ht="18" customHeight="1">
      <c r="F793" s="35"/>
    </row>
    <row r="794" spans="6:6" ht="18" customHeight="1">
      <c r="F794" s="35"/>
    </row>
    <row r="795" spans="6:6" ht="18" customHeight="1">
      <c r="F795" s="35"/>
    </row>
    <row r="796" spans="6:6" ht="18" customHeight="1">
      <c r="F796" s="35"/>
    </row>
    <row r="797" spans="6:6" ht="18" customHeight="1">
      <c r="F797" s="35"/>
    </row>
    <row r="798" spans="6:6" ht="18" customHeight="1">
      <c r="F798" s="35"/>
    </row>
    <row r="799" spans="6:6" ht="18" customHeight="1">
      <c r="F799" s="35"/>
    </row>
    <row r="800" spans="6:6" ht="18" customHeight="1">
      <c r="F800" s="35"/>
    </row>
    <row r="801" spans="6:6" ht="18" customHeight="1">
      <c r="F801" s="35"/>
    </row>
    <row r="802" spans="6:6" ht="18" customHeight="1">
      <c r="F802" s="35"/>
    </row>
    <row r="803" spans="6:6" ht="18" customHeight="1">
      <c r="F803" s="35"/>
    </row>
    <row r="804" spans="6:6" ht="18" customHeight="1">
      <c r="F804" s="35"/>
    </row>
    <row r="805" spans="6:6" ht="18" customHeight="1">
      <c r="F805" s="35"/>
    </row>
    <row r="806" spans="6:6" ht="18" customHeight="1">
      <c r="F806" s="35"/>
    </row>
    <row r="807" spans="6:6" ht="18" customHeight="1">
      <c r="F807" s="35"/>
    </row>
    <row r="808" spans="6:6" ht="18" customHeight="1">
      <c r="F808" s="35"/>
    </row>
    <row r="809" spans="6:6" ht="18" customHeight="1">
      <c r="F809" s="35"/>
    </row>
    <row r="810" spans="6:6" ht="18" customHeight="1">
      <c r="F810" s="35"/>
    </row>
    <row r="811" spans="6:6" ht="18" customHeight="1">
      <c r="F811" s="35"/>
    </row>
    <row r="812" spans="6:6" ht="18" customHeight="1">
      <c r="F812" s="35"/>
    </row>
    <row r="813" spans="6:6" ht="18" customHeight="1">
      <c r="F813" s="35"/>
    </row>
    <row r="814" spans="6:6" ht="18" customHeight="1">
      <c r="F814" s="35"/>
    </row>
    <row r="815" spans="6:6" ht="18" customHeight="1">
      <c r="F815" s="35"/>
    </row>
    <row r="816" spans="6:6" ht="18" customHeight="1">
      <c r="F816" s="35"/>
    </row>
    <row r="817" spans="6:6" ht="18" customHeight="1">
      <c r="F817" s="35"/>
    </row>
    <row r="818" spans="6:6" ht="18" customHeight="1">
      <c r="F818" s="35"/>
    </row>
    <row r="819" spans="6:6" ht="18" customHeight="1">
      <c r="F819" s="35"/>
    </row>
    <row r="820" spans="6:6" ht="18" customHeight="1">
      <c r="F820" s="35"/>
    </row>
    <row r="821" spans="6:6" ht="18" customHeight="1">
      <c r="F821" s="35"/>
    </row>
    <row r="822" spans="6:6" ht="18" customHeight="1">
      <c r="F822" s="35"/>
    </row>
    <row r="823" spans="6:6" ht="18" customHeight="1">
      <c r="F823" s="35"/>
    </row>
    <row r="824" spans="6:6" ht="18" customHeight="1">
      <c r="F824" s="35"/>
    </row>
    <row r="825" spans="6:6" ht="18" customHeight="1">
      <c r="F825" s="35"/>
    </row>
    <row r="826" spans="6:6" ht="18" customHeight="1">
      <c r="F826" s="35"/>
    </row>
    <row r="827" spans="6:6" ht="18" customHeight="1">
      <c r="F827" s="35"/>
    </row>
    <row r="828" spans="6:6" ht="18" customHeight="1">
      <c r="F828" s="35"/>
    </row>
    <row r="829" spans="6:6" ht="18" customHeight="1">
      <c r="F829" s="35"/>
    </row>
    <row r="830" spans="6:6" ht="18" customHeight="1">
      <c r="F830" s="35"/>
    </row>
    <row r="831" spans="6:6" ht="18" customHeight="1">
      <c r="F831" s="35"/>
    </row>
    <row r="832" spans="6:6" ht="18" customHeight="1">
      <c r="F832" s="35"/>
    </row>
    <row r="833" spans="6:6" ht="18" customHeight="1">
      <c r="F833" s="35"/>
    </row>
    <row r="834" spans="6:6" ht="18" customHeight="1">
      <c r="F834" s="35"/>
    </row>
    <row r="835" spans="6:6" ht="18" customHeight="1">
      <c r="F835" s="35"/>
    </row>
    <row r="836" spans="6:6" ht="18" customHeight="1">
      <c r="F836" s="35"/>
    </row>
    <row r="837" spans="6:6" ht="18" customHeight="1">
      <c r="F837" s="35"/>
    </row>
    <row r="838" spans="6:6" ht="18" customHeight="1">
      <c r="F838" s="35"/>
    </row>
    <row r="839" spans="6:6" ht="18" customHeight="1">
      <c r="F839" s="35"/>
    </row>
    <row r="840" spans="6:6" ht="18" customHeight="1">
      <c r="F840" s="35"/>
    </row>
    <row r="841" spans="6:6" ht="18" customHeight="1">
      <c r="F841" s="35"/>
    </row>
    <row r="842" spans="6:6" ht="18" customHeight="1">
      <c r="F842" s="35"/>
    </row>
    <row r="843" spans="6:6" ht="18" customHeight="1">
      <c r="F843" s="35"/>
    </row>
    <row r="844" spans="6:6" ht="18" customHeight="1">
      <c r="F844" s="35"/>
    </row>
    <row r="845" spans="6:6" ht="18" customHeight="1">
      <c r="F845" s="35"/>
    </row>
    <row r="846" spans="6:6" ht="18" customHeight="1">
      <c r="F846" s="35"/>
    </row>
    <row r="847" spans="6:6" ht="18" customHeight="1">
      <c r="F847" s="35"/>
    </row>
    <row r="848" spans="6:6" ht="18" customHeight="1">
      <c r="F848" s="35"/>
    </row>
    <row r="849" spans="6:6" ht="18" customHeight="1">
      <c r="F849" s="35"/>
    </row>
    <row r="850" spans="6:6" ht="18" customHeight="1">
      <c r="F850" s="35"/>
    </row>
    <row r="851" spans="6:6" ht="18" customHeight="1">
      <c r="F851" s="35"/>
    </row>
    <row r="852" spans="6:6" ht="18" customHeight="1">
      <c r="F852" s="35"/>
    </row>
    <row r="853" spans="6:6" ht="18" customHeight="1">
      <c r="F853" s="35"/>
    </row>
    <row r="854" spans="6:6" ht="18" customHeight="1">
      <c r="F854" s="35"/>
    </row>
    <row r="855" spans="6:6" ht="18" customHeight="1">
      <c r="F855" s="35"/>
    </row>
    <row r="856" spans="6:6" ht="18" customHeight="1">
      <c r="F856" s="35"/>
    </row>
    <row r="857" spans="6:6" ht="18" customHeight="1">
      <c r="F857" s="35"/>
    </row>
    <row r="858" spans="6:6" ht="18" customHeight="1">
      <c r="F858" s="35"/>
    </row>
    <row r="859" spans="6:6" ht="18" customHeight="1">
      <c r="F859" s="35"/>
    </row>
    <row r="860" spans="6:6" ht="18" customHeight="1">
      <c r="F860" s="35"/>
    </row>
    <row r="861" spans="6:6" ht="18" customHeight="1">
      <c r="F861" s="35"/>
    </row>
    <row r="862" spans="6:6" ht="18" customHeight="1">
      <c r="F862" s="35"/>
    </row>
    <row r="863" spans="6:6" ht="18" customHeight="1">
      <c r="F863" s="35"/>
    </row>
    <row r="864" spans="6:6" ht="18" customHeight="1">
      <c r="F864" s="35"/>
    </row>
    <row r="865" spans="6:6" ht="18" customHeight="1">
      <c r="F865" s="35"/>
    </row>
    <row r="866" spans="6:6" ht="18" customHeight="1">
      <c r="F866" s="35"/>
    </row>
    <row r="867" spans="6:6" ht="18" customHeight="1">
      <c r="F867" s="35"/>
    </row>
    <row r="868" spans="6:6" ht="18" customHeight="1">
      <c r="F868" s="35"/>
    </row>
    <row r="869" spans="6:6" ht="18" customHeight="1">
      <c r="F869" s="35"/>
    </row>
    <row r="870" spans="6:6" ht="18" customHeight="1">
      <c r="F870" s="35"/>
    </row>
    <row r="871" spans="6:6" ht="18" customHeight="1">
      <c r="F871" s="35"/>
    </row>
    <row r="872" spans="6:6" ht="18" customHeight="1">
      <c r="F872" s="35"/>
    </row>
    <row r="873" spans="6:6" ht="18" customHeight="1">
      <c r="F873" s="35"/>
    </row>
    <row r="874" spans="6:6" ht="18" customHeight="1">
      <c r="F874" s="35"/>
    </row>
    <row r="875" spans="6:6" ht="18" customHeight="1">
      <c r="F875" s="35"/>
    </row>
    <row r="876" spans="6:6" ht="18" customHeight="1">
      <c r="F876" s="35"/>
    </row>
    <row r="877" spans="6:6" ht="18" customHeight="1">
      <c r="F877" s="35"/>
    </row>
    <row r="878" spans="6:6" ht="18" customHeight="1">
      <c r="F878" s="35"/>
    </row>
    <row r="879" spans="6:6" ht="18" customHeight="1">
      <c r="F879" s="35"/>
    </row>
    <row r="880" spans="6:6" ht="18" customHeight="1">
      <c r="F880" s="35"/>
    </row>
  </sheetData>
  <autoFilter ref="A1:I1" xr:uid="{00000000-0009-0000-0000-00001B000000}"/>
  <phoneticPr fontId="4" type="noConversion"/>
  <conditionalFormatting sqref="D1">
    <cfRule type="cellIs" dxfId="26" priority="2" operator="equal">
      <formula>0</formula>
    </cfRule>
  </conditionalFormatting>
  <conditionalFormatting sqref="F1">
    <cfRule type="cellIs" dxfId="25" priority="1" operator="equal">
      <formula>0</formula>
    </cfRule>
  </conditionalFormatting>
  <conditionalFormatting sqref="H1:I1">
    <cfRule type="cellIs" dxfId="24" priority="3" operator="equal">
      <formula>0</formula>
    </cfRule>
  </conditionalFormatting>
  <pageMargins left="0.7" right="0.7" top="0.75" bottom="0.75" header="0.3" footer="0.3"/>
  <pageSetup paperSize="9" orientation="portrait" horizontalDpi="0" verticalDpi="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7"/>
  <dimension ref="A1:I878"/>
  <sheetViews>
    <sheetView topLeftCell="B1" zoomScaleNormal="100" workbookViewId="0">
      <pane ySplit="1" topLeftCell="A28" activePane="bottomLeft" state="frozen"/>
      <selection activeCell="XEK27" sqref="XEK27:XEL27"/>
      <selection pane="bottomLeft" activeCell="F31" sqref="F31"/>
    </sheetView>
  </sheetViews>
  <sheetFormatPr baseColWidth="10" defaultColWidth="10.875" defaultRowHeight="18" customHeight="1"/>
  <cols>
    <col min="1" max="1" width="12" style="27" bestFit="1" customWidth="1"/>
    <col min="2" max="2" width="9" style="27" bestFit="1" customWidth="1"/>
    <col min="3" max="3" width="15.125" style="27" bestFit="1" customWidth="1"/>
    <col min="4" max="4" width="26.875" style="27" bestFit="1" customWidth="1"/>
    <col min="5" max="5" width="30.125" style="2" bestFit="1" customWidth="1"/>
    <col min="6" max="6" width="24.375" style="2" customWidth="1"/>
    <col min="7" max="7" width="39.625" style="2" bestFit="1" customWidth="1"/>
    <col min="8" max="8" width="15.125" style="2" bestFit="1" customWidth="1"/>
    <col min="9" max="9" width="88.125" style="36" bestFit="1" customWidth="1"/>
    <col min="10" max="16384" width="10.875" style="2"/>
  </cols>
  <sheetData>
    <row r="1" spans="1:9" s="44" customFormat="1" ht="18" customHeight="1">
      <c r="A1" s="92" t="s">
        <v>76</v>
      </c>
      <c r="B1" s="92" t="s">
        <v>77</v>
      </c>
      <c r="C1" s="92" t="s">
        <v>0</v>
      </c>
      <c r="D1" s="8" t="s">
        <v>100</v>
      </c>
      <c r="E1" s="87" t="s">
        <v>101</v>
      </c>
      <c r="F1" s="8" t="s">
        <v>102</v>
      </c>
      <c r="G1" s="92" t="s">
        <v>165</v>
      </c>
      <c r="H1" s="33" t="s">
        <v>175</v>
      </c>
      <c r="I1" s="48" t="s">
        <v>74</v>
      </c>
    </row>
    <row r="2" spans="1:9" ht="18" customHeight="1">
      <c r="A2" s="235" t="s">
        <v>197</v>
      </c>
      <c r="B2" s="236">
        <v>2018</v>
      </c>
      <c r="C2" s="236" t="s">
        <v>59</v>
      </c>
      <c r="D2" s="237" t="s">
        <v>351</v>
      </c>
      <c r="E2" s="237" t="s">
        <v>352</v>
      </c>
      <c r="F2" s="238" t="s">
        <v>353</v>
      </c>
      <c r="G2" s="22">
        <v>78.97</v>
      </c>
      <c r="H2" s="22"/>
      <c r="I2" s="102" t="s">
        <v>179</v>
      </c>
    </row>
    <row r="3" spans="1:9" ht="18" customHeight="1">
      <c r="A3" s="235" t="s">
        <v>197</v>
      </c>
      <c r="B3" s="239">
        <v>2018</v>
      </c>
      <c r="C3" s="239" t="s">
        <v>59</v>
      </c>
      <c r="D3" s="239" t="s">
        <v>354</v>
      </c>
      <c r="E3" s="239" t="s">
        <v>355</v>
      </c>
      <c r="F3" s="240" t="s">
        <v>356</v>
      </c>
      <c r="G3" s="2">
        <v>6.56</v>
      </c>
      <c r="I3" s="14" t="s">
        <v>406</v>
      </c>
    </row>
    <row r="4" spans="1:9" ht="18" customHeight="1">
      <c r="A4" s="235" t="s">
        <v>197</v>
      </c>
      <c r="B4" s="239">
        <v>2018</v>
      </c>
      <c r="C4" s="239" t="s">
        <v>59</v>
      </c>
      <c r="D4" s="239" t="s">
        <v>357</v>
      </c>
      <c r="E4" s="239" t="s">
        <v>358</v>
      </c>
      <c r="F4" s="240" t="s">
        <v>359</v>
      </c>
      <c r="G4" s="2">
        <v>5.95</v>
      </c>
    </row>
    <row r="5" spans="1:9" ht="18" customHeight="1">
      <c r="A5" s="235" t="s">
        <v>197</v>
      </c>
      <c r="B5" s="239">
        <v>2018</v>
      </c>
      <c r="C5" s="239" t="s">
        <v>59</v>
      </c>
      <c r="D5" s="241" t="s">
        <v>360</v>
      </c>
      <c r="E5" s="239" t="s">
        <v>361</v>
      </c>
      <c r="F5" s="240" t="s">
        <v>362</v>
      </c>
      <c r="G5" s="2">
        <v>2.66</v>
      </c>
    </row>
    <row r="6" spans="1:9" ht="18" customHeight="1">
      <c r="A6" s="235" t="s">
        <v>197</v>
      </c>
      <c r="B6" s="239">
        <v>2018</v>
      </c>
      <c r="C6" s="239" t="s">
        <v>59</v>
      </c>
      <c r="D6" s="239" t="s">
        <v>363</v>
      </c>
      <c r="E6" s="239" t="s">
        <v>364</v>
      </c>
      <c r="F6" s="240" t="s">
        <v>364</v>
      </c>
      <c r="G6" s="2">
        <v>2.34</v>
      </c>
    </row>
    <row r="7" spans="1:9" ht="18" customHeight="1">
      <c r="A7" s="235" t="s">
        <v>197</v>
      </c>
      <c r="B7" s="239">
        <v>2018</v>
      </c>
      <c r="C7" s="239" t="s">
        <v>59</v>
      </c>
      <c r="D7" s="239" t="s">
        <v>365</v>
      </c>
      <c r="E7" s="239" t="s">
        <v>365</v>
      </c>
      <c r="F7" s="240" t="s">
        <v>366</v>
      </c>
      <c r="G7" s="2">
        <v>3.53</v>
      </c>
    </row>
    <row r="8" spans="1:9" ht="18" customHeight="1">
      <c r="A8" s="235" t="s">
        <v>197</v>
      </c>
      <c r="B8" s="239">
        <v>2019</v>
      </c>
      <c r="C8" s="239" t="s">
        <v>59</v>
      </c>
      <c r="D8" s="241" t="s">
        <v>351</v>
      </c>
      <c r="E8" s="241" t="s">
        <v>352</v>
      </c>
      <c r="F8" s="240" t="s">
        <v>353</v>
      </c>
      <c r="G8" s="2">
        <v>81.14</v>
      </c>
    </row>
    <row r="9" spans="1:9" ht="18" customHeight="1">
      <c r="A9" s="235" t="s">
        <v>197</v>
      </c>
      <c r="B9" s="239">
        <v>2019</v>
      </c>
      <c r="C9" s="239" t="s">
        <v>59</v>
      </c>
      <c r="D9" s="239" t="s">
        <v>354</v>
      </c>
      <c r="E9" s="239" t="s">
        <v>355</v>
      </c>
      <c r="F9" s="240" t="s">
        <v>356</v>
      </c>
      <c r="G9" s="2">
        <v>5.98</v>
      </c>
    </row>
    <row r="10" spans="1:9" ht="18" customHeight="1">
      <c r="A10" s="235" t="s">
        <v>197</v>
      </c>
      <c r="B10" s="239">
        <v>2019</v>
      </c>
      <c r="C10" s="239" t="s">
        <v>59</v>
      </c>
      <c r="D10" s="239" t="s">
        <v>357</v>
      </c>
      <c r="E10" s="239" t="s">
        <v>358</v>
      </c>
      <c r="F10" s="240" t="s">
        <v>359</v>
      </c>
      <c r="G10" s="2">
        <v>6.87</v>
      </c>
    </row>
    <row r="11" spans="1:9" ht="18" customHeight="1">
      <c r="A11" s="235" t="s">
        <v>197</v>
      </c>
      <c r="B11" s="239">
        <v>2019</v>
      </c>
      <c r="C11" s="239" t="s">
        <v>59</v>
      </c>
      <c r="D11" s="241" t="s">
        <v>360</v>
      </c>
      <c r="E11" s="239" t="s">
        <v>361</v>
      </c>
      <c r="F11" s="240" t="s">
        <v>367</v>
      </c>
      <c r="G11" s="2">
        <v>1.64</v>
      </c>
    </row>
    <row r="12" spans="1:9" ht="18" customHeight="1">
      <c r="A12" s="235" t="s">
        <v>197</v>
      </c>
      <c r="B12" s="239">
        <v>2019</v>
      </c>
      <c r="C12" s="239" t="s">
        <v>59</v>
      </c>
      <c r="D12" s="239" t="s">
        <v>363</v>
      </c>
      <c r="E12" s="239" t="s">
        <v>364</v>
      </c>
      <c r="F12" s="240" t="s">
        <v>364</v>
      </c>
      <c r="G12" s="2">
        <v>2.5499999999999998</v>
      </c>
    </row>
    <row r="13" spans="1:9" ht="18" customHeight="1">
      <c r="A13" s="235" t="s">
        <v>197</v>
      </c>
      <c r="B13" s="239">
        <v>2019</v>
      </c>
      <c r="C13" s="239" t="s">
        <v>59</v>
      </c>
      <c r="D13" s="239" t="s">
        <v>365</v>
      </c>
      <c r="E13" s="239" t="s">
        <v>365</v>
      </c>
      <c r="F13" s="240" t="s">
        <v>366</v>
      </c>
      <c r="G13" s="2">
        <v>1.82</v>
      </c>
    </row>
    <row r="14" spans="1:9" ht="18" customHeight="1">
      <c r="A14" s="235" t="s">
        <v>197</v>
      </c>
      <c r="B14" s="239">
        <v>2020</v>
      </c>
      <c r="C14" s="239" t="s">
        <v>59</v>
      </c>
      <c r="D14" s="241" t="s">
        <v>351</v>
      </c>
      <c r="E14" s="241" t="s">
        <v>352</v>
      </c>
      <c r="F14" s="240" t="s">
        <v>353</v>
      </c>
      <c r="G14" s="2">
        <v>80.52</v>
      </c>
    </row>
    <row r="15" spans="1:9" ht="18" customHeight="1">
      <c r="A15" s="235" t="s">
        <v>197</v>
      </c>
      <c r="B15" s="239">
        <v>2020</v>
      </c>
      <c r="C15" s="239" t="s">
        <v>59</v>
      </c>
      <c r="D15" s="239" t="s">
        <v>354</v>
      </c>
      <c r="E15" s="239" t="s">
        <v>355</v>
      </c>
      <c r="F15" s="240" t="s">
        <v>356</v>
      </c>
      <c r="G15" s="2">
        <v>5.55</v>
      </c>
    </row>
    <row r="16" spans="1:9" ht="18" customHeight="1">
      <c r="A16" s="235" t="s">
        <v>197</v>
      </c>
      <c r="B16" s="239">
        <v>2020</v>
      </c>
      <c r="C16" s="239" t="s">
        <v>59</v>
      </c>
      <c r="D16" s="239" t="s">
        <v>357</v>
      </c>
      <c r="E16" s="239" t="s">
        <v>358</v>
      </c>
      <c r="F16" s="240" t="s">
        <v>359</v>
      </c>
      <c r="G16" s="2">
        <v>6.48</v>
      </c>
    </row>
    <row r="17" spans="1:7" ht="18" customHeight="1">
      <c r="A17" s="235" t="s">
        <v>197</v>
      </c>
      <c r="B17" s="239">
        <v>2020</v>
      </c>
      <c r="C17" s="239" t="s">
        <v>59</v>
      </c>
      <c r="D17" s="241" t="s">
        <v>360</v>
      </c>
      <c r="E17" s="239" t="s">
        <v>361</v>
      </c>
      <c r="F17" s="240" t="s">
        <v>367</v>
      </c>
      <c r="G17" s="2">
        <v>1.93</v>
      </c>
    </row>
    <row r="18" spans="1:7" ht="18" customHeight="1">
      <c r="A18" s="235" t="s">
        <v>197</v>
      </c>
      <c r="B18" s="239">
        <v>2020</v>
      </c>
      <c r="C18" s="239" t="s">
        <v>59</v>
      </c>
      <c r="D18" s="239" t="s">
        <v>363</v>
      </c>
      <c r="E18" s="239" t="s">
        <v>364</v>
      </c>
      <c r="F18" s="240" t="s">
        <v>364</v>
      </c>
      <c r="G18" s="2">
        <v>3.35</v>
      </c>
    </row>
    <row r="19" spans="1:7" ht="18" customHeight="1">
      <c r="A19" s="235" t="s">
        <v>197</v>
      </c>
      <c r="B19" s="239">
        <v>2020</v>
      </c>
      <c r="C19" s="239" t="s">
        <v>59</v>
      </c>
      <c r="D19" s="239" t="s">
        <v>365</v>
      </c>
      <c r="E19" s="239" t="s">
        <v>365</v>
      </c>
      <c r="F19" s="240" t="s">
        <v>366</v>
      </c>
      <c r="G19" s="2">
        <v>2.17</v>
      </c>
    </row>
    <row r="20" spans="1:7" ht="18" customHeight="1">
      <c r="A20" s="235" t="s">
        <v>197</v>
      </c>
      <c r="B20" s="239">
        <v>2021</v>
      </c>
      <c r="C20" s="239" t="s">
        <v>59</v>
      </c>
      <c r="D20" s="241" t="s">
        <v>351</v>
      </c>
      <c r="E20" s="241" t="s">
        <v>352</v>
      </c>
      <c r="F20" s="240" t="s">
        <v>353</v>
      </c>
      <c r="G20" s="2">
        <v>78.209999999999994</v>
      </c>
    </row>
    <row r="21" spans="1:7" ht="18" customHeight="1">
      <c r="A21" s="235" t="s">
        <v>197</v>
      </c>
      <c r="B21" s="239">
        <v>2021</v>
      </c>
      <c r="C21" s="239" t="s">
        <v>59</v>
      </c>
      <c r="D21" s="239" t="s">
        <v>354</v>
      </c>
      <c r="E21" s="239" t="s">
        <v>355</v>
      </c>
      <c r="F21" s="240" t="s">
        <v>356</v>
      </c>
      <c r="G21" s="2">
        <v>4.3499999999999996</v>
      </c>
    </row>
    <row r="22" spans="1:7" ht="18" customHeight="1">
      <c r="A22" s="235" t="s">
        <v>197</v>
      </c>
      <c r="B22" s="239">
        <v>2021</v>
      </c>
      <c r="C22" s="239" t="s">
        <v>59</v>
      </c>
      <c r="D22" s="239" t="s">
        <v>357</v>
      </c>
      <c r="E22" s="239" t="s">
        <v>358</v>
      </c>
      <c r="F22" s="240" t="s">
        <v>359</v>
      </c>
      <c r="G22" s="2">
        <v>3.85</v>
      </c>
    </row>
    <row r="23" spans="1:7" ht="18" customHeight="1">
      <c r="A23" s="235" t="s">
        <v>197</v>
      </c>
      <c r="B23" s="239">
        <v>2021</v>
      </c>
      <c r="C23" s="239" t="s">
        <v>59</v>
      </c>
      <c r="D23" s="241" t="s">
        <v>360</v>
      </c>
      <c r="E23" s="239" t="s">
        <v>361</v>
      </c>
      <c r="F23" s="240" t="s">
        <v>362</v>
      </c>
      <c r="G23" s="2">
        <v>5.36</v>
      </c>
    </row>
    <row r="24" spans="1:7" ht="18" customHeight="1">
      <c r="A24" s="235" t="s">
        <v>197</v>
      </c>
      <c r="B24" s="239">
        <v>2021</v>
      </c>
      <c r="C24" s="239" t="s">
        <v>59</v>
      </c>
      <c r="D24" s="239" t="s">
        <v>363</v>
      </c>
      <c r="E24" s="239" t="s">
        <v>364</v>
      </c>
      <c r="F24" s="240" t="s">
        <v>364</v>
      </c>
      <c r="G24" s="2">
        <v>7.04</v>
      </c>
    </row>
    <row r="25" spans="1:7" ht="18" customHeight="1">
      <c r="A25" s="235" t="s">
        <v>197</v>
      </c>
      <c r="B25" s="239">
        <v>2021</v>
      </c>
      <c r="C25" s="239" t="s">
        <v>59</v>
      </c>
      <c r="D25" s="239" t="s">
        <v>365</v>
      </c>
      <c r="E25" s="239" t="s">
        <v>365</v>
      </c>
      <c r="F25" s="242" t="s">
        <v>366</v>
      </c>
      <c r="G25" s="2">
        <v>1.18</v>
      </c>
    </row>
    <row r="26" spans="1:7" ht="18" customHeight="1">
      <c r="A26" s="235" t="s">
        <v>197</v>
      </c>
      <c r="B26" s="239">
        <v>2022</v>
      </c>
      <c r="C26" s="239" t="s">
        <v>59</v>
      </c>
      <c r="D26" s="241" t="s">
        <v>351</v>
      </c>
      <c r="E26" s="241" t="s">
        <v>352</v>
      </c>
      <c r="F26" s="240" t="s">
        <v>353</v>
      </c>
      <c r="G26" s="2">
        <v>72.16</v>
      </c>
    </row>
    <row r="27" spans="1:7" ht="18" customHeight="1">
      <c r="A27" s="235" t="s">
        <v>197</v>
      </c>
      <c r="B27" s="239">
        <v>2022</v>
      </c>
      <c r="C27" s="239" t="s">
        <v>59</v>
      </c>
      <c r="D27" s="239" t="s">
        <v>354</v>
      </c>
      <c r="E27" s="239" t="s">
        <v>355</v>
      </c>
      <c r="F27" s="240" t="s">
        <v>356</v>
      </c>
      <c r="G27" s="2">
        <v>3.13</v>
      </c>
    </row>
    <row r="28" spans="1:7" ht="18" customHeight="1">
      <c r="A28" s="235" t="s">
        <v>197</v>
      </c>
      <c r="B28" s="239">
        <v>2022</v>
      </c>
      <c r="C28" s="239" t="s">
        <v>59</v>
      </c>
      <c r="D28" s="239" t="s">
        <v>357</v>
      </c>
      <c r="E28" s="239" t="s">
        <v>358</v>
      </c>
      <c r="F28" s="240" t="s">
        <v>359</v>
      </c>
      <c r="G28" s="2">
        <v>2.87</v>
      </c>
    </row>
    <row r="29" spans="1:7" ht="18" customHeight="1">
      <c r="A29" s="235" t="s">
        <v>197</v>
      </c>
      <c r="B29" s="239">
        <v>2022</v>
      </c>
      <c r="C29" s="239" t="s">
        <v>59</v>
      </c>
      <c r="D29" s="241" t="s">
        <v>360</v>
      </c>
      <c r="E29" s="239" t="s">
        <v>361</v>
      </c>
      <c r="F29" s="240" t="s">
        <v>362</v>
      </c>
      <c r="G29" s="2">
        <v>0.25</v>
      </c>
    </row>
    <row r="30" spans="1:7" ht="18" customHeight="1">
      <c r="A30" s="235" t="s">
        <v>197</v>
      </c>
      <c r="B30" s="239">
        <v>2022</v>
      </c>
      <c r="C30" s="239" t="s">
        <v>59</v>
      </c>
      <c r="D30" s="239" t="s">
        <v>363</v>
      </c>
      <c r="E30" s="239" t="s">
        <v>364</v>
      </c>
      <c r="F30" s="240" t="s">
        <v>364</v>
      </c>
      <c r="G30" s="2">
        <v>1.57</v>
      </c>
    </row>
    <row r="31" spans="1:7" ht="18" customHeight="1">
      <c r="A31" s="235" t="s">
        <v>197</v>
      </c>
      <c r="B31" s="239">
        <v>2022</v>
      </c>
      <c r="C31" s="239" t="s">
        <v>59</v>
      </c>
      <c r="D31" s="239" t="s">
        <v>365</v>
      </c>
      <c r="E31" s="239" t="s">
        <v>365</v>
      </c>
      <c r="F31" s="240" t="s">
        <v>413</v>
      </c>
      <c r="G31" s="2">
        <v>8.91</v>
      </c>
    </row>
    <row r="32" spans="1:7" ht="18" customHeight="1">
      <c r="F32" s="3"/>
    </row>
    <row r="33" spans="6:6" ht="18" customHeight="1">
      <c r="F33" s="3"/>
    </row>
    <row r="34" spans="6:6" ht="18" customHeight="1">
      <c r="F34" s="3"/>
    </row>
    <row r="35" spans="6:6" ht="18" customHeight="1">
      <c r="F35" s="3"/>
    </row>
    <row r="36" spans="6:6" ht="18" customHeight="1">
      <c r="F36" s="3"/>
    </row>
    <row r="37" spans="6:6" ht="18" customHeight="1">
      <c r="F37" s="3"/>
    </row>
    <row r="38" spans="6:6" ht="18" customHeight="1">
      <c r="F38" s="3"/>
    </row>
    <row r="39" spans="6:6" ht="18" customHeight="1">
      <c r="F39" s="3"/>
    </row>
    <row r="40" spans="6:6" ht="18" customHeight="1">
      <c r="F40" s="3"/>
    </row>
    <row r="41" spans="6:6" ht="18" customHeight="1">
      <c r="F41" s="3"/>
    </row>
    <row r="42" spans="6:6" ht="18" customHeight="1">
      <c r="F42" s="3"/>
    </row>
    <row r="43" spans="6:6" ht="18" customHeight="1">
      <c r="F43" s="3"/>
    </row>
    <row r="44" spans="6:6" ht="18" customHeight="1">
      <c r="F44" s="3"/>
    </row>
    <row r="45" spans="6:6" ht="18" customHeight="1">
      <c r="F45" s="3"/>
    </row>
    <row r="46" spans="6:6" ht="18" customHeight="1">
      <c r="F46" s="3"/>
    </row>
    <row r="47" spans="6:6" ht="18" customHeight="1">
      <c r="F47" s="3"/>
    </row>
    <row r="48" spans="6:6" ht="18" customHeight="1">
      <c r="F48" s="3"/>
    </row>
    <row r="49" spans="6:6" ht="18" customHeight="1">
      <c r="F49" s="3"/>
    </row>
    <row r="50" spans="6:6" ht="18" customHeight="1">
      <c r="F50" s="3"/>
    </row>
    <row r="51" spans="6:6" ht="18" customHeight="1">
      <c r="F51" s="3"/>
    </row>
    <row r="52" spans="6:6" ht="18" customHeight="1">
      <c r="F52" s="3"/>
    </row>
    <row r="53" spans="6:6" ht="18" customHeight="1">
      <c r="F53" s="3"/>
    </row>
    <row r="54" spans="6:6" ht="18" customHeight="1">
      <c r="F54" s="3"/>
    </row>
    <row r="55" spans="6:6" ht="18" customHeight="1">
      <c r="F55" s="3"/>
    </row>
    <row r="56" spans="6:6" ht="18" customHeight="1">
      <c r="F56" s="3"/>
    </row>
    <row r="57" spans="6:6" ht="18" customHeight="1">
      <c r="F57" s="3"/>
    </row>
    <row r="58" spans="6:6" ht="18" customHeight="1">
      <c r="F58" s="3"/>
    </row>
    <row r="59" spans="6:6" ht="18" customHeight="1">
      <c r="F59" s="3"/>
    </row>
    <row r="60" spans="6:6" ht="18" customHeight="1">
      <c r="F60" s="3"/>
    </row>
    <row r="61" spans="6:6" ht="18" customHeight="1">
      <c r="F61" s="3"/>
    </row>
    <row r="62" spans="6:6" ht="18" customHeight="1">
      <c r="F62" s="3"/>
    </row>
    <row r="63" spans="6:6" ht="18" customHeight="1">
      <c r="F63" s="3"/>
    </row>
    <row r="64" spans="6:6" ht="18" customHeight="1">
      <c r="F64" s="3"/>
    </row>
    <row r="65" spans="6:6" ht="18" customHeight="1">
      <c r="F65" s="3"/>
    </row>
    <row r="66" spans="6:6" ht="18" customHeight="1">
      <c r="F66" s="3"/>
    </row>
    <row r="67" spans="6:6" ht="18" customHeight="1">
      <c r="F67" s="3"/>
    </row>
    <row r="68" spans="6:6" ht="18" customHeight="1">
      <c r="F68" s="3"/>
    </row>
    <row r="69" spans="6:6" ht="18" customHeight="1">
      <c r="F69" s="3"/>
    </row>
    <row r="70" spans="6:6" ht="18" customHeight="1">
      <c r="F70" s="3"/>
    </row>
    <row r="71" spans="6:6" ht="18" customHeight="1">
      <c r="F71" s="3"/>
    </row>
    <row r="72" spans="6:6" ht="18" customHeight="1">
      <c r="F72" s="3"/>
    </row>
    <row r="73" spans="6:6" ht="18" customHeight="1">
      <c r="F73" s="3"/>
    </row>
    <row r="74" spans="6:6" ht="18" customHeight="1">
      <c r="F74" s="3"/>
    </row>
    <row r="75" spans="6:6" ht="18" customHeight="1">
      <c r="F75" s="3"/>
    </row>
    <row r="76" spans="6:6" ht="18" customHeight="1">
      <c r="F76" s="3"/>
    </row>
    <row r="77" spans="6:6" ht="18" customHeight="1">
      <c r="F77" s="3"/>
    </row>
    <row r="78" spans="6:6" ht="18" customHeight="1">
      <c r="F78" s="3"/>
    </row>
    <row r="79" spans="6:6" ht="18" customHeight="1">
      <c r="F79" s="3"/>
    </row>
    <row r="80" spans="6:6" ht="18" customHeight="1">
      <c r="F80" s="3"/>
    </row>
    <row r="81" spans="6:6" ht="18" customHeight="1">
      <c r="F81" s="3"/>
    </row>
    <row r="82" spans="6:6" ht="18" customHeight="1">
      <c r="F82" s="3"/>
    </row>
    <row r="83" spans="6:6" ht="18" customHeight="1">
      <c r="F83" s="3"/>
    </row>
    <row r="84" spans="6:6" ht="18" customHeight="1">
      <c r="F84" s="3"/>
    </row>
    <row r="85" spans="6:6" ht="18" customHeight="1">
      <c r="F85" s="3"/>
    </row>
    <row r="86" spans="6:6" ht="18" customHeight="1">
      <c r="F86" s="3"/>
    </row>
    <row r="87" spans="6:6" ht="18" customHeight="1">
      <c r="F87" s="3"/>
    </row>
    <row r="88" spans="6:6" ht="18" customHeight="1">
      <c r="F88" s="3"/>
    </row>
    <row r="89" spans="6:6" ht="18" customHeight="1">
      <c r="F89" s="3"/>
    </row>
    <row r="90" spans="6:6" ht="18" customHeight="1">
      <c r="F90" s="3"/>
    </row>
    <row r="91" spans="6:6" ht="18" customHeight="1">
      <c r="F91" s="3"/>
    </row>
    <row r="92" spans="6:6" ht="18" customHeight="1">
      <c r="F92" s="3"/>
    </row>
    <row r="93" spans="6:6" ht="18" customHeight="1">
      <c r="F93" s="3"/>
    </row>
    <row r="94" spans="6:6" ht="18" customHeight="1">
      <c r="F94" s="3"/>
    </row>
    <row r="95" spans="6:6" ht="18" customHeight="1">
      <c r="F95" s="3"/>
    </row>
    <row r="96" spans="6:6" ht="18" customHeight="1">
      <c r="F96" s="3"/>
    </row>
    <row r="97" spans="6:6" ht="18" customHeight="1">
      <c r="F97" s="3"/>
    </row>
    <row r="98" spans="6:6" ht="18" customHeight="1">
      <c r="F98" s="3"/>
    </row>
    <row r="99" spans="6:6" ht="18" customHeight="1">
      <c r="F99" s="3"/>
    </row>
    <row r="100" spans="6:6" ht="18" customHeight="1">
      <c r="F100" s="3"/>
    </row>
    <row r="101" spans="6:6" ht="18" customHeight="1">
      <c r="F101" s="3"/>
    </row>
    <row r="102" spans="6:6" ht="18" customHeight="1">
      <c r="F102" s="3"/>
    </row>
    <row r="103" spans="6:6" ht="18" customHeight="1">
      <c r="F103" s="3"/>
    </row>
    <row r="104" spans="6:6" ht="18" customHeight="1">
      <c r="F104" s="3"/>
    </row>
    <row r="105" spans="6:6" ht="18" customHeight="1">
      <c r="F105" s="3"/>
    </row>
    <row r="106" spans="6:6" ht="18" customHeight="1">
      <c r="F106" s="3"/>
    </row>
    <row r="107" spans="6:6" ht="18" customHeight="1">
      <c r="F107" s="3"/>
    </row>
    <row r="108" spans="6:6" ht="18" customHeight="1">
      <c r="F108" s="3"/>
    </row>
    <row r="109" spans="6:6" ht="18" customHeight="1">
      <c r="F109" s="3"/>
    </row>
    <row r="110" spans="6:6" ht="18" customHeight="1">
      <c r="F110" s="3"/>
    </row>
    <row r="111" spans="6:6" ht="18" customHeight="1">
      <c r="F111" s="3"/>
    </row>
    <row r="112" spans="6:6" ht="18" customHeight="1">
      <c r="F112" s="3"/>
    </row>
    <row r="113" spans="6:6" ht="18" customHeight="1">
      <c r="F113" s="3"/>
    </row>
    <row r="114" spans="6:6" ht="18" customHeight="1">
      <c r="F114" s="3"/>
    </row>
    <row r="115" spans="6:6" ht="18" customHeight="1">
      <c r="F115" s="3"/>
    </row>
    <row r="116" spans="6:6" ht="18" customHeight="1">
      <c r="F116" s="3"/>
    </row>
    <row r="117" spans="6:6" ht="18" customHeight="1">
      <c r="F117" s="3"/>
    </row>
    <row r="118" spans="6:6" ht="18" customHeight="1">
      <c r="F118" s="3"/>
    </row>
    <row r="119" spans="6:6" ht="18" customHeight="1">
      <c r="F119" s="3"/>
    </row>
    <row r="120" spans="6:6" ht="18" customHeight="1">
      <c r="F120" s="3"/>
    </row>
    <row r="121" spans="6:6" ht="18" customHeight="1">
      <c r="F121" s="3"/>
    </row>
    <row r="122" spans="6:6" ht="18" customHeight="1">
      <c r="F122" s="3"/>
    </row>
    <row r="123" spans="6:6" ht="18" customHeight="1">
      <c r="F123" s="3"/>
    </row>
    <row r="124" spans="6:6" ht="18" customHeight="1">
      <c r="F124" s="3"/>
    </row>
    <row r="125" spans="6:6" ht="18" customHeight="1">
      <c r="F125" s="3"/>
    </row>
    <row r="126" spans="6:6" ht="18" customHeight="1">
      <c r="F126" s="3"/>
    </row>
    <row r="127" spans="6:6" ht="18" customHeight="1">
      <c r="F127" s="3"/>
    </row>
    <row r="128" spans="6:6" ht="18" customHeight="1">
      <c r="F128" s="3"/>
    </row>
    <row r="129" spans="6:6" ht="18" customHeight="1">
      <c r="F129" s="3"/>
    </row>
    <row r="130" spans="6:6" ht="18" customHeight="1">
      <c r="F130" s="3"/>
    </row>
    <row r="131" spans="6:6" ht="18" customHeight="1">
      <c r="F131" s="3"/>
    </row>
    <row r="132" spans="6:6" ht="18" customHeight="1">
      <c r="F132" s="3"/>
    </row>
    <row r="133" spans="6:6" ht="18" customHeight="1">
      <c r="F133" s="3"/>
    </row>
    <row r="134" spans="6:6" ht="18" customHeight="1">
      <c r="F134" s="3"/>
    </row>
    <row r="135" spans="6:6" ht="18" customHeight="1">
      <c r="F135" s="3"/>
    </row>
    <row r="136" spans="6:6" ht="18" customHeight="1">
      <c r="F136" s="3"/>
    </row>
    <row r="137" spans="6:6" ht="18" customHeight="1">
      <c r="F137" s="3"/>
    </row>
    <row r="138" spans="6:6" ht="18" customHeight="1">
      <c r="F138" s="3"/>
    </row>
    <row r="139" spans="6:6" ht="18" customHeight="1">
      <c r="F139" s="3"/>
    </row>
    <row r="140" spans="6:6" ht="18" customHeight="1">
      <c r="F140" s="3"/>
    </row>
    <row r="141" spans="6:6" ht="18" customHeight="1">
      <c r="F141" s="3"/>
    </row>
    <row r="142" spans="6:6" ht="18" customHeight="1">
      <c r="F142" s="3"/>
    </row>
    <row r="143" spans="6:6" ht="18" customHeight="1">
      <c r="F143" s="3"/>
    </row>
    <row r="144" spans="6:6" ht="18" customHeight="1">
      <c r="F144" s="3"/>
    </row>
    <row r="145" spans="6:6" ht="18" customHeight="1">
      <c r="F145" s="3"/>
    </row>
    <row r="146" spans="6:6" ht="18" customHeight="1">
      <c r="F146" s="3"/>
    </row>
    <row r="147" spans="6:6" ht="18" customHeight="1">
      <c r="F147" s="3"/>
    </row>
    <row r="148" spans="6:6" ht="18" customHeight="1">
      <c r="F148" s="3"/>
    </row>
    <row r="149" spans="6:6" ht="18" customHeight="1">
      <c r="F149" s="3"/>
    </row>
    <row r="150" spans="6:6" ht="18" customHeight="1">
      <c r="F150" s="3"/>
    </row>
    <row r="151" spans="6:6" ht="18" customHeight="1">
      <c r="F151" s="3"/>
    </row>
    <row r="152" spans="6:6" ht="18" customHeight="1">
      <c r="F152" s="3"/>
    </row>
    <row r="153" spans="6:6" ht="18" customHeight="1">
      <c r="F153" s="3"/>
    </row>
    <row r="154" spans="6:6" ht="18" customHeight="1">
      <c r="F154" s="3"/>
    </row>
    <row r="155" spans="6:6" ht="18" customHeight="1">
      <c r="F155" s="3"/>
    </row>
    <row r="156" spans="6:6" ht="18" customHeight="1">
      <c r="F156" s="3"/>
    </row>
    <row r="157" spans="6:6" ht="18" customHeight="1">
      <c r="F157" s="3"/>
    </row>
    <row r="158" spans="6:6" ht="18" customHeight="1">
      <c r="F158" s="3"/>
    </row>
    <row r="159" spans="6:6" ht="18" customHeight="1">
      <c r="F159" s="3"/>
    </row>
    <row r="160" spans="6:6" ht="18" customHeight="1">
      <c r="F160" s="3"/>
    </row>
    <row r="161" spans="6:6" ht="18" customHeight="1">
      <c r="F161" s="3"/>
    </row>
    <row r="162" spans="6:6" ht="18" customHeight="1">
      <c r="F162" s="3"/>
    </row>
    <row r="163" spans="6:6" ht="18" customHeight="1">
      <c r="F163" s="3"/>
    </row>
    <row r="164" spans="6:6" ht="18" customHeight="1">
      <c r="F164" s="3"/>
    </row>
    <row r="165" spans="6:6" ht="18" customHeight="1">
      <c r="F165" s="3"/>
    </row>
    <row r="166" spans="6:6" ht="18" customHeight="1">
      <c r="F166" s="3"/>
    </row>
    <row r="167" spans="6:6" ht="18" customHeight="1">
      <c r="F167" s="3"/>
    </row>
    <row r="168" spans="6:6" ht="18" customHeight="1">
      <c r="F168" s="3"/>
    </row>
    <row r="169" spans="6:6" ht="18" customHeight="1">
      <c r="F169" s="3"/>
    </row>
    <row r="170" spans="6:6" ht="18" customHeight="1">
      <c r="F170" s="3"/>
    </row>
    <row r="171" spans="6:6" ht="18" customHeight="1">
      <c r="F171" s="3"/>
    </row>
    <row r="172" spans="6:6" ht="18" customHeight="1">
      <c r="F172" s="3"/>
    </row>
    <row r="173" spans="6:6" ht="18" customHeight="1">
      <c r="F173" s="3"/>
    </row>
    <row r="174" spans="6:6" ht="18" customHeight="1">
      <c r="F174" s="3"/>
    </row>
    <row r="175" spans="6:6" ht="18" customHeight="1">
      <c r="F175" s="3"/>
    </row>
    <row r="176" spans="6:6" ht="18" customHeight="1">
      <c r="F176" s="3"/>
    </row>
    <row r="177" spans="6:6" ht="18" customHeight="1">
      <c r="F177" s="3"/>
    </row>
    <row r="178" spans="6:6" ht="18" customHeight="1">
      <c r="F178" s="3"/>
    </row>
    <row r="179" spans="6:6" ht="18" customHeight="1">
      <c r="F179" s="3"/>
    </row>
    <row r="180" spans="6:6" ht="18" customHeight="1">
      <c r="F180" s="3"/>
    </row>
    <row r="181" spans="6:6" ht="18" customHeight="1">
      <c r="F181" s="3"/>
    </row>
    <row r="182" spans="6:6" ht="18" customHeight="1">
      <c r="F182" s="3"/>
    </row>
    <row r="183" spans="6:6" ht="18" customHeight="1">
      <c r="F183" s="3"/>
    </row>
    <row r="184" spans="6:6" ht="18" customHeight="1">
      <c r="F184" s="3"/>
    </row>
    <row r="185" spans="6:6" ht="18" customHeight="1">
      <c r="F185" s="3"/>
    </row>
    <row r="186" spans="6:6" ht="18" customHeight="1">
      <c r="F186" s="3"/>
    </row>
    <row r="187" spans="6:6" ht="18" customHeight="1">
      <c r="F187" s="3"/>
    </row>
    <row r="188" spans="6:6" ht="18" customHeight="1">
      <c r="F188" s="3"/>
    </row>
    <row r="189" spans="6:6" ht="18" customHeight="1">
      <c r="F189" s="3"/>
    </row>
    <row r="190" spans="6:6" ht="18" customHeight="1">
      <c r="F190" s="3"/>
    </row>
    <row r="191" spans="6:6" ht="18" customHeight="1">
      <c r="F191" s="3"/>
    </row>
    <row r="192" spans="6:6" ht="18" customHeight="1">
      <c r="F192" s="3"/>
    </row>
    <row r="193" spans="6:6" ht="18" customHeight="1">
      <c r="F193" s="3"/>
    </row>
    <row r="194" spans="6:6" ht="18" customHeight="1">
      <c r="F194" s="3"/>
    </row>
    <row r="195" spans="6:6" ht="18" customHeight="1">
      <c r="F195" s="3"/>
    </row>
    <row r="196" spans="6:6" ht="18" customHeight="1">
      <c r="F196" s="3"/>
    </row>
    <row r="197" spans="6:6" ht="18" customHeight="1">
      <c r="F197" s="3"/>
    </row>
    <row r="198" spans="6:6" ht="18" customHeight="1">
      <c r="F198" s="3"/>
    </row>
    <row r="199" spans="6:6" ht="18" customHeight="1">
      <c r="F199" s="3"/>
    </row>
    <row r="200" spans="6:6" ht="18" customHeight="1">
      <c r="F200" s="3"/>
    </row>
    <row r="201" spans="6:6" ht="18" customHeight="1">
      <c r="F201" s="3"/>
    </row>
    <row r="202" spans="6:6" ht="18" customHeight="1">
      <c r="F202" s="3"/>
    </row>
    <row r="203" spans="6:6" ht="18" customHeight="1">
      <c r="F203" s="3"/>
    </row>
    <row r="204" spans="6:6" ht="18" customHeight="1">
      <c r="F204" s="3"/>
    </row>
    <row r="205" spans="6:6" ht="18" customHeight="1">
      <c r="F205" s="3"/>
    </row>
    <row r="206" spans="6:6" ht="18" customHeight="1">
      <c r="F206" s="3"/>
    </row>
    <row r="207" spans="6:6" ht="18" customHeight="1">
      <c r="F207" s="3"/>
    </row>
    <row r="208" spans="6:6" ht="18" customHeight="1">
      <c r="F208" s="3"/>
    </row>
    <row r="209" spans="6:6" ht="18" customHeight="1">
      <c r="F209" s="3"/>
    </row>
    <row r="210" spans="6:6" ht="18" customHeight="1">
      <c r="F210" s="3"/>
    </row>
    <row r="211" spans="6:6" ht="18" customHeight="1">
      <c r="F211" s="3"/>
    </row>
    <row r="212" spans="6:6" ht="18" customHeight="1">
      <c r="F212" s="3"/>
    </row>
    <row r="213" spans="6:6" ht="18" customHeight="1">
      <c r="F213" s="3"/>
    </row>
    <row r="214" spans="6:6" ht="18" customHeight="1">
      <c r="F214" s="3"/>
    </row>
    <row r="215" spans="6:6" ht="18" customHeight="1">
      <c r="F215" s="3"/>
    </row>
    <row r="216" spans="6:6" ht="18" customHeight="1">
      <c r="F216" s="3"/>
    </row>
    <row r="217" spans="6:6" ht="18" customHeight="1">
      <c r="F217" s="3"/>
    </row>
    <row r="218" spans="6:6" ht="18" customHeight="1">
      <c r="F218" s="3"/>
    </row>
    <row r="219" spans="6:6" ht="18" customHeight="1">
      <c r="F219" s="3"/>
    </row>
    <row r="220" spans="6:6" ht="18" customHeight="1">
      <c r="F220" s="3"/>
    </row>
    <row r="221" spans="6:6" ht="18" customHeight="1">
      <c r="F221" s="3"/>
    </row>
    <row r="222" spans="6:6" ht="18" customHeight="1">
      <c r="F222" s="3"/>
    </row>
    <row r="223" spans="6:6" ht="18" customHeight="1">
      <c r="F223" s="3"/>
    </row>
    <row r="224" spans="6:6" ht="18" customHeight="1">
      <c r="F224" s="3"/>
    </row>
    <row r="225" spans="6:6" ht="18" customHeight="1">
      <c r="F225" s="3"/>
    </row>
    <row r="226" spans="6:6" ht="18" customHeight="1">
      <c r="F226" s="3"/>
    </row>
    <row r="227" spans="6:6" ht="18" customHeight="1">
      <c r="F227" s="3"/>
    </row>
    <row r="228" spans="6:6" ht="18" customHeight="1">
      <c r="F228" s="3"/>
    </row>
    <row r="229" spans="6:6" ht="18" customHeight="1">
      <c r="F229" s="3"/>
    </row>
    <row r="230" spans="6:6" ht="18" customHeight="1">
      <c r="F230" s="3"/>
    </row>
    <row r="231" spans="6:6" ht="18" customHeight="1">
      <c r="F231" s="3"/>
    </row>
    <row r="232" spans="6:6" ht="18" customHeight="1">
      <c r="F232" s="3"/>
    </row>
    <row r="233" spans="6:6" ht="18" customHeight="1">
      <c r="F233" s="3"/>
    </row>
    <row r="234" spans="6:6" ht="18" customHeight="1">
      <c r="F234" s="3"/>
    </row>
    <row r="235" spans="6:6" ht="18" customHeight="1">
      <c r="F235" s="3"/>
    </row>
    <row r="236" spans="6:6" ht="18" customHeight="1">
      <c r="F236" s="3"/>
    </row>
    <row r="237" spans="6:6" ht="18" customHeight="1">
      <c r="F237" s="3"/>
    </row>
    <row r="238" spans="6:6" ht="18" customHeight="1">
      <c r="F238" s="3"/>
    </row>
    <row r="239" spans="6:6" ht="18" customHeight="1">
      <c r="F239" s="3"/>
    </row>
    <row r="240" spans="6:6" ht="18" customHeight="1">
      <c r="F240" s="3"/>
    </row>
    <row r="241" spans="6:6" ht="18" customHeight="1">
      <c r="F241" s="3"/>
    </row>
    <row r="242" spans="6:6" ht="18" customHeight="1">
      <c r="F242" s="3"/>
    </row>
    <row r="243" spans="6:6" ht="18" customHeight="1">
      <c r="F243" s="3"/>
    </row>
    <row r="244" spans="6:6" ht="18" customHeight="1">
      <c r="F244" s="3"/>
    </row>
    <row r="245" spans="6:6" ht="18" customHeight="1">
      <c r="F245" s="3"/>
    </row>
    <row r="246" spans="6:6" ht="18" customHeight="1">
      <c r="F246" s="3"/>
    </row>
    <row r="247" spans="6:6" ht="18" customHeight="1">
      <c r="F247" s="3"/>
    </row>
    <row r="248" spans="6:6" ht="18" customHeight="1">
      <c r="F248" s="3"/>
    </row>
    <row r="249" spans="6:6" ht="18" customHeight="1">
      <c r="F249" s="3"/>
    </row>
    <row r="250" spans="6:6" ht="18" customHeight="1">
      <c r="F250" s="3"/>
    </row>
    <row r="251" spans="6:6" ht="18" customHeight="1">
      <c r="F251" s="3"/>
    </row>
    <row r="252" spans="6:6" ht="18" customHeight="1">
      <c r="F252" s="3"/>
    </row>
    <row r="253" spans="6:6" ht="18" customHeight="1">
      <c r="F253" s="3"/>
    </row>
    <row r="254" spans="6:6" ht="18" customHeight="1">
      <c r="F254" s="3"/>
    </row>
    <row r="255" spans="6:6" ht="18" customHeight="1">
      <c r="F255" s="3"/>
    </row>
    <row r="256" spans="6:6" ht="18" customHeight="1">
      <c r="F256" s="3"/>
    </row>
    <row r="257" spans="6:6" ht="18" customHeight="1">
      <c r="F257" s="3"/>
    </row>
    <row r="258" spans="6:6" ht="18" customHeight="1">
      <c r="F258" s="3"/>
    </row>
    <row r="259" spans="6:6" ht="18" customHeight="1">
      <c r="F259" s="3"/>
    </row>
    <row r="260" spans="6:6" ht="18" customHeight="1">
      <c r="F260" s="3"/>
    </row>
    <row r="261" spans="6:6" ht="18" customHeight="1">
      <c r="F261" s="3"/>
    </row>
    <row r="262" spans="6:6" ht="18" customHeight="1">
      <c r="F262" s="3"/>
    </row>
    <row r="263" spans="6:6" ht="18" customHeight="1">
      <c r="F263" s="3"/>
    </row>
    <row r="264" spans="6:6" ht="18" customHeight="1">
      <c r="F264" s="3"/>
    </row>
    <row r="265" spans="6:6" ht="18" customHeight="1">
      <c r="F265" s="3"/>
    </row>
    <row r="266" spans="6:6" ht="18" customHeight="1">
      <c r="F266" s="3"/>
    </row>
    <row r="267" spans="6:6" ht="18" customHeight="1">
      <c r="F267" s="3"/>
    </row>
    <row r="268" spans="6:6" ht="18" customHeight="1">
      <c r="F268" s="3"/>
    </row>
    <row r="269" spans="6:6" ht="18" customHeight="1">
      <c r="F269" s="3"/>
    </row>
    <row r="270" spans="6:6" ht="18" customHeight="1">
      <c r="F270" s="3"/>
    </row>
    <row r="271" spans="6:6" ht="18" customHeight="1">
      <c r="F271" s="3"/>
    </row>
    <row r="272" spans="6:6" ht="18" customHeight="1">
      <c r="F272" s="3"/>
    </row>
    <row r="273" spans="6:6" ht="18" customHeight="1">
      <c r="F273" s="3"/>
    </row>
    <row r="274" spans="6:6" ht="18" customHeight="1">
      <c r="F274" s="3"/>
    </row>
    <row r="275" spans="6:6" ht="18" customHeight="1">
      <c r="F275" s="3"/>
    </row>
    <row r="276" spans="6:6" ht="18" customHeight="1">
      <c r="F276" s="3"/>
    </row>
    <row r="277" spans="6:6" ht="18" customHeight="1">
      <c r="F277" s="3"/>
    </row>
    <row r="278" spans="6:6" ht="18" customHeight="1">
      <c r="F278" s="3"/>
    </row>
    <row r="279" spans="6:6" ht="18" customHeight="1">
      <c r="F279" s="3"/>
    </row>
    <row r="280" spans="6:6" ht="18" customHeight="1">
      <c r="F280" s="3"/>
    </row>
    <row r="281" spans="6:6" ht="18" customHeight="1">
      <c r="F281" s="3"/>
    </row>
    <row r="282" spans="6:6" ht="18" customHeight="1">
      <c r="F282" s="3"/>
    </row>
    <row r="283" spans="6:6" ht="18" customHeight="1">
      <c r="F283" s="3"/>
    </row>
    <row r="284" spans="6:6" ht="18" customHeight="1">
      <c r="F284" s="3"/>
    </row>
    <row r="285" spans="6:6" ht="18" customHeight="1">
      <c r="F285" s="3"/>
    </row>
    <row r="286" spans="6:6" ht="18" customHeight="1">
      <c r="F286" s="3"/>
    </row>
    <row r="287" spans="6:6" ht="18" customHeight="1">
      <c r="F287" s="3"/>
    </row>
    <row r="288" spans="6:6" ht="18" customHeight="1">
      <c r="F288" s="3"/>
    </row>
    <row r="289" spans="6:6" ht="18" customHeight="1">
      <c r="F289" s="3"/>
    </row>
    <row r="290" spans="6:6" ht="18" customHeight="1">
      <c r="F290" s="3"/>
    </row>
    <row r="291" spans="6:6" ht="18" customHeight="1">
      <c r="F291" s="3"/>
    </row>
    <row r="292" spans="6:6" ht="18" customHeight="1">
      <c r="F292" s="3"/>
    </row>
    <row r="293" spans="6:6" ht="18" customHeight="1">
      <c r="F293" s="3"/>
    </row>
    <row r="294" spans="6:6" ht="18" customHeight="1">
      <c r="F294" s="3"/>
    </row>
    <row r="295" spans="6:6" ht="18" customHeight="1">
      <c r="F295" s="3"/>
    </row>
    <row r="296" spans="6:6" ht="18" customHeight="1">
      <c r="F296" s="3"/>
    </row>
    <row r="297" spans="6:6" ht="18" customHeight="1">
      <c r="F297" s="3"/>
    </row>
    <row r="298" spans="6:6" ht="18" customHeight="1">
      <c r="F298" s="3"/>
    </row>
    <row r="299" spans="6:6" ht="18" customHeight="1">
      <c r="F299" s="3"/>
    </row>
    <row r="300" spans="6:6" ht="18" customHeight="1">
      <c r="F300" s="3"/>
    </row>
    <row r="301" spans="6:6" ht="18" customHeight="1">
      <c r="F301" s="3"/>
    </row>
    <row r="302" spans="6:6" ht="18" customHeight="1">
      <c r="F302" s="3"/>
    </row>
    <row r="303" spans="6:6" ht="18" customHeight="1">
      <c r="F303" s="3"/>
    </row>
    <row r="304" spans="6:6" ht="18" customHeight="1">
      <c r="F304" s="3"/>
    </row>
    <row r="305" spans="6:6" ht="18" customHeight="1">
      <c r="F305" s="3"/>
    </row>
    <row r="306" spans="6:6" ht="18" customHeight="1">
      <c r="F306" s="3"/>
    </row>
    <row r="307" spans="6:6" ht="18" customHeight="1">
      <c r="F307" s="3"/>
    </row>
    <row r="308" spans="6:6" ht="18" customHeight="1">
      <c r="F308" s="3"/>
    </row>
    <row r="309" spans="6:6" ht="18" customHeight="1">
      <c r="F309" s="3"/>
    </row>
    <row r="310" spans="6:6" ht="18" customHeight="1">
      <c r="F310" s="3"/>
    </row>
    <row r="311" spans="6:6" ht="18" customHeight="1">
      <c r="F311" s="3"/>
    </row>
    <row r="312" spans="6:6" ht="18" customHeight="1">
      <c r="F312" s="3"/>
    </row>
    <row r="313" spans="6:6" ht="18" customHeight="1">
      <c r="F313" s="3"/>
    </row>
    <row r="314" spans="6:6" ht="18" customHeight="1">
      <c r="F314" s="3"/>
    </row>
    <row r="315" spans="6:6" ht="18" customHeight="1">
      <c r="F315" s="3"/>
    </row>
    <row r="316" spans="6:6" ht="18" customHeight="1">
      <c r="F316" s="3"/>
    </row>
    <row r="317" spans="6:6" ht="18" customHeight="1">
      <c r="F317" s="3"/>
    </row>
    <row r="318" spans="6:6" ht="18" customHeight="1">
      <c r="F318" s="3"/>
    </row>
    <row r="319" spans="6:6" ht="18" customHeight="1">
      <c r="F319" s="3"/>
    </row>
    <row r="320" spans="6:6" ht="18" customHeight="1">
      <c r="F320" s="3"/>
    </row>
    <row r="321" spans="6:6" ht="18" customHeight="1">
      <c r="F321" s="3"/>
    </row>
    <row r="322" spans="6:6" ht="18" customHeight="1">
      <c r="F322" s="3"/>
    </row>
    <row r="323" spans="6:6" ht="18" customHeight="1">
      <c r="F323" s="3"/>
    </row>
    <row r="324" spans="6:6" ht="18" customHeight="1">
      <c r="F324" s="3"/>
    </row>
    <row r="325" spans="6:6" ht="18" customHeight="1">
      <c r="F325" s="3"/>
    </row>
    <row r="326" spans="6:6" ht="18" customHeight="1">
      <c r="F326" s="3"/>
    </row>
    <row r="327" spans="6:6" ht="18" customHeight="1">
      <c r="F327" s="3"/>
    </row>
    <row r="328" spans="6:6" ht="18" customHeight="1">
      <c r="F328" s="3"/>
    </row>
    <row r="329" spans="6:6" ht="18" customHeight="1">
      <c r="F329" s="3"/>
    </row>
    <row r="330" spans="6:6" ht="18" customHeight="1">
      <c r="F330" s="3"/>
    </row>
    <row r="331" spans="6:6" ht="18" customHeight="1">
      <c r="F331" s="3"/>
    </row>
    <row r="332" spans="6:6" ht="18" customHeight="1">
      <c r="F332" s="3"/>
    </row>
    <row r="333" spans="6:6" ht="18" customHeight="1">
      <c r="F333" s="3"/>
    </row>
    <row r="334" spans="6:6" ht="18" customHeight="1">
      <c r="F334" s="3"/>
    </row>
    <row r="335" spans="6:6" ht="18" customHeight="1">
      <c r="F335" s="3"/>
    </row>
    <row r="336" spans="6:6" ht="18" customHeight="1">
      <c r="F336" s="3"/>
    </row>
    <row r="337" spans="6:6" ht="18" customHeight="1">
      <c r="F337" s="3"/>
    </row>
    <row r="338" spans="6:6" ht="18" customHeight="1">
      <c r="F338" s="3"/>
    </row>
    <row r="339" spans="6:6" ht="18" customHeight="1">
      <c r="F339" s="3"/>
    </row>
    <row r="340" spans="6:6" ht="18" customHeight="1">
      <c r="F340" s="3"/>
    </row>
    <row r="341" spans="6:6" ht="18" customHeight="1">
      <c r="F341" s="3"/>
    </row>
    <row r="342" spans="6:6" ht="18" customHeight="1">
      <c r="F342" s="3"/>
    </row>
    <row r="343" spans="6:6" ht="18" customHeight="1">
      <c r="F343" s="3"/>
    </row>
    <row r="344" spans="6:6" ht="18" customHeight="1">
      <c r="F344" s="3"/>
    </row>
    <row r="345" spans="6:6" ht="18" customHeight="1">
      <c r="F345" s="3"/>
    </row>
    <row r="346" spans="6:6" ht="18" customHeight="1">
      <c r="F346" s="3"/>
    </row>
    <row r="347" spans="6:6" ht="18" customHeight="1">
      <c r="F347" s="3"/>
    </row>
    <row r="348" spans="6:6" ht="18" customHeight="1">
      <c r="F348" s="3"/>
    </row>
    <row r="349" spans="6:6" ht="18" customHeight="1">
      <c r="F349" s="3"/>
    </row>
    <row r="350" spans="6:6" ht="18" customHeight="1">
      <c r="F350" s="3"/>
    </row>
    <row r="351" spans="6:6" ht="18" customHeight="1">
      <c r="F351" s="3"/>
    </row>
    <row r="352" spans="6:6" ht="18" customHeight="1">
      <c r="F352" s="3"/>
    </row>
    <row r="353" spans="6:6" ht="18" customHeight="1">
      <c r="F353" s="3"/>
    </row>
    <row r="354" spans="6:6" ht="18" customHeight="1">
      <c r="F354" s="3"/>
    </row>
    <row r="355" spans="6:6" ht="18" customHeight="1">
      <c r="F355" s="3"/>
    </row>
    <row r="356" spans="6:6" ht="18" customHeight="1">
      <c r="F356" s="3"/>
    </row>
    <row r="357" spans="6:6" ht="18" customHeight="1">
      <c r="F357" s="3"/>
    </row>
    <row r="358" spans="6:6" ht="18" customHeight="1">
      <c r="F358" s="3"/>
    </row>
    <row r="359" spans="6:6" ht="18" customHeight="1">
      <c r="F359" s="3"/>
    </row>
    <row r="360" spans="6:6" ht="18" customHeight="1">
      <c r="F360" s="3"/>
    </row>
    <row r="361" spans="6:6" ht="18" customHeight="1">
      <c r="F361" s="3"/>
    </row>
    <row r="362" spans="6:6" ht="18" customHeight="1">
      <c r="F362" s="3"/>
    </row>
    <row r="363" spans="6:6" ht="18" customHeight="1">
      <c r="F363" s="3"/>
    </row>
    <row r="364" spans="6:6" ht="18" customHeight="1">
      <c r="F364" s="3"/>
    </row>
    <row r="365" spans="6:6" ht="18" customHeight="1">
      <c r="F365" s="3"/>
    </row>
    <row r="366" spans="6:6" ht="18" customHeight="1">
      <c r="F366" s="3"/>
    </row>
    <row r="367" spans="6:6" ht="18" customHeight="1">
      <c r="F367" s="3"/>
    </row>
    <row r="368" spans="6:6" ht="18" customHeight="1">
      <c r="F368" s="3"/>
    </row>
    <row r="369" spans="6:6" ht="18" customHeight="1">
      <c r="F369" s="3"/>
    </row>
    <row r="370" spans="6:6" ht="18" customHeight="1">
      <c r="F370" s="3"/>
    </row>
    <row r="371" spans="6:6" ht="18" customHeight="1">
      <c r="F371" s="3"/>
    </row>
    <row r="372" spans="6:6" ht="18" customHeight="1">
      <c r="F372" s="3"/>
    </row>
    <row r="373" spans="6:6" ht="18" customHeight="1">
      <c r="F373" s="3"/>
    </row>
    <row r="374" spans="6:6" ht="18" customHeight="1">
      <c r="F374" s="3"/>
    </row>
    <row r="375" spans="6:6" ht="18" customHeight="1">
      <c r="F375" s="3"/>
    </row>
    <row r="376" spans="6:6" ht="18" customHeight="1">
      <c r="F376" s="3"/>
    </row>
    <row r="377" spans="6:6" ht="18" customHeight="1">
      <c r="F377" s="3"/>
    </row>
    <row r="378" spans="6:6" ht="18" customHeight="1">
      <c r="F378" s="3"/>
    </row>
    <row r="379" spans="6:6" ht="18" customHeight="1">
      <c r="F379" s="3"/>
    </row>
    <row r="380" spans="6:6" ht="18" customHeight="1">
      <c r="F380" s="3"/>
    </row>
    <row r="381" spans="6:6" ht="18" customHeight="1">
      <c r="F381" s="3"/>
    </row>
    <row r="382" spans="6:6" ht="18" customHeight="1">
      <c r="F382" s="3"/>
    </row>
    <row r="383" spans="6:6" ht="18" customHeight="1">
      <c r="F383" s="3"/>
    </row>
    <row r="384" spans="6:6" ht="18" customHeight="1">
      <c r="F384" s="3"/>
    </row>
    <row r="385" spans="6:6" ht="18" customHeight="1">
      <c r="F385" s="3"/>
    </row>
    <row r="386" spans="6:6" ht="18" customHeight="1">
      <c r="F386" s="3"/>
    </row>
    <row r="387" spans="6:6" ht="18" customHeight="1">
      <c r="F387" s="3"/>
    </row>
    <row r="388" spans="6:6" ht="18" customHeight="1">
      <c r="F388" s="3"/>
    </row>
    <row r="389" spans="6:6" ht="18" customHeight="1">
      <c r="F389" s="3"/>
    </row>
    <row r="390" spans="6:6" ht="18" customHeight="1">
      <c r="F390" s="3"/>
    </row>
    <row r="391" spans="6:6" ht="18" customHeight="1">
      <c r="F391" s="3"/>
    </row>
    <row r="392" spans="6:6" ht="18" customHeight="1">
      <c r="F392" s="3"/>
    </row>
    <row r="393" spans="6:6" ht="18" customHeight="1">
      <c r="F393" s="3"/>
    </row>
    <row r="394" spans="6:6" ht="18" customHeight="1">
      <c r="F394" s="3"/>
    </row>
    <row r="395" spans="6:6" ht="18" customHeight="1">
      <c r="F395" s="3"/>
    </row>
    <row r="396" spans="6:6" ht="18" customHeight="1">
      <c r="F396" s="3"/>
    </row>
    <row r="397" spans="6:6" ht="18" customHeight="1">
      <c r="F397" s="3"/>
    </row>
    <row r="398" spans="6:6" ht="18" customHeight="1">
      <c r="F398" s="3"/>
    </row>
    <row r="399" spans="6:6" ht="18" customHeight="1">
      <c r="F399" s="3"/>
    </row>
    <row r="400" spans="6:6" ht="18" customHeight="1">
      <c r="F400" s="3"/>
    </row>
    <row r="401" spans="6:6" ht="18" customHeight="1">
      <c r="F401" s="3"/>
    </row>
    <row r="402" spans="6:6" ht="18" customHeight="1">
      <c r="F402" s="3"/>
    </row>
    <row r="403" spans="6:6" ht="18" customHeight="1">
      <c r="F403" s="3"/>
    </row>
    <row r="404" spans="6:6" ht="18" customHeight="1">
      <c r="F404" s="3"/>
    </row>
    <row r="405" spans="6:6" ht="18" customHeight="1">
      <c r="F405" s="3"/>
    </row>
    <row r="406" spans="6:6" ht="18" customHeight="1">
      <c r="F406" s="3"/>
    </row>
    <row r="407" spans="6:6" ht="18" customHeight="1">
      <c r="F407" s="3"/>
    </row>
    <row r="408" spans="6:6" ht="18" customHeight="1">
      <c r="F408" s="3"/>
    </row>
    <row r="409" spans="6:6" ht="18" customHeight="1">
      <c r="F409" s="3"/>
    </row>
    <row r="410" spans="6:6" ht="18" customHeight="1">
      <c r="F410" s="3"/>
    </row>
    <row r="411" spans="6:6" ht="18" customHeight="1">
      <c r="F411" s="3"/>
    </row>
    <row r="412" spans="6:6" ht="18" customHeight="1">
      <c r="F412" s="3"/>
    </row>
    <row r="413" spans="6:6" ht="18" customHeight="1">
      <c r="F413" s="3"/>
    </row>
    <row r="414" spans="6:6" ht="18" customHeight="1">
      <c r="F414" s="3"/>
    </row>
    <row r="415" spans="6:6" ht="18" customHeight="1">
      <c r="F415" s="3"/>
    </row>
    <row r="416" spans="6:6" ht="18" customHeight="1">
      <c r="F416" s="3"/>
    </row>
    <row r="417" spans="6:6" ht="18" customHeight="1">
      <c r="F417" s="3"/>
    </row>
    <row r="418" spans="6:6" ht="18" customHeight="1">
      <c r="F418" s="3"/>
    </row>
    <row r="419" spans="6:6" ht="18" customHeight="1">
      <c r="F419" s="3"/>
    </row>
    <row r="420" spans="6:6" ht="18" customHeight="1">
      <c r="F420" s="3"/>
    </row>
    <row r="421" spans="6:6" ht="18" customHeight="1">
      <c r="F421" s="3"/>
    </row>
    <row r="422" spans="6:6" ht="18" customHeight="1">
      <c r="F422" s="3"/>
    </row>
    <row r="423" spans="6:6" ht="18" customHeight="1">
      <c r="F423" s="3"/>
    </row>
    <row r="424" spans="6:6" ht="18" customHeight="1">
      <c r="F424" s="3"/>
    </row>
    <row r="425" spans="6:6" ht="18" customHeight="1">
      <c r="F425" s="3"/>
    </row>
    <row r="426" spans="6:6" ht="18" customHeight="1">
      <c r="F426" s="3"/>
    </row>
    <row r="427" spans="6:6" ht="18" customHeight="1">
      <c r="F427" s="3"/>
    </row>
    <row r="428" spans="6:6" ht="18" customHeight="1">
      <c r="F428" s="3"/>
    </row>
    <row r="429" spans="6:6" ht="18" customHeight="1">
      <c r="F429" s="3"/>
    </row>
    <row r="430" spans="6:6" ht="18" customHeight="1">
      <c r="F430" s="3"/>
    </row>
    <row r="431" spans="6:6" ht="18" customHeight="1">
      <c r="F431" s="3"/>
    </row>
    <row r="432" spans="6:6" ht="18" customHeight="1">
      <c r="F432" s="3"/>
    </row>
    <row r="433" spans="6:6" ht="18" customHeight="1">
      <c r="F433" s="3"/>
    </row>
    <row r="434" spans="6:6" ht="18" customHeight="1">
      <c r="F434" s="3"/>
    </row>
    <row r="435" spans="6:6" ht="18" customHeight="1">
      <c r="F435" s="3"/>
    </row>
    <row r="436" spans="6:6" ht="18" customHeight="1">
      <c r="F436" s="3"/>
    </row>
    <row r="437" spans="6:6" ht="18" customHeight="1">
      <c r="F437" s="3"/>
    </row>
    <row r="438" spans="6:6" ht="18" customHeight="1">
      <c r="F438" s="3"/>
    </row>
    <row r="439" spans="6:6" ht="18" customHeight="1">
      <c r="F439" s="3"/>
    </row>
    <row r="440" spans="6:6" ht="18" customHeight="1">
      <c r="F440" s="3"/>
    </row>
    <row r="441" spans="6:6" ht="18" customHeight="1">
      <c r="F441" s="3"/>
    </row>
    <row r="442" spans="6:6" ht="18" customHeight="1">
      <c r="F442" s="3"/>
    </row>
    <row r="443" spans="6:6" ht="18" customHeight="1">
      <c r="F443" s="3"/>
    </row>
    <row r="444" spans="6:6" ht="18" customHeight="1">
      <c r="F444" s="3"/>
    </row>
    <row r="445" spans="6:6" ht="18" customHeight="1">
      <c r="F445" s="3"/>
    </row>
    <row r="446" spans="6:6" ht="18" customHeight="1">
      <c r="F446" s="3"/>
    </row>
    <row r="447" spans="6:6" ht="18" customHeight="1">
      <c r="F447" s="3"/>
    </row>
    <row r="448" spans="6:6" ht="18" customHeight="1">
      <c r="F448" s="3"/>
    </row>
    <row r="449" spans="6:6" ht="18" customHeight="1">
      <c r="F449" s="3"/>
    </row>
    <row r="450" spans="6:6" ht="18" customHeight="1">
      <c r="F450" s="3"/>
    </row>
    <row r="451" spans="6:6" ht="18" customHeight="1">
      <c r="F451" s="3"/>
    </row>
    <row r="452" spans="6:6" ht="18" customHeight="1">
      <c r="F452" s="3"/>
    </row>
    <row r="453" spans="6:6" ht="18" customHeight="1">
      <c r="F453" s="3"/>
    </row>
    <row r="454" spans="6:6" ht="18" customHeight="1">
      <c r="F454" s="3"/>
    </row>
    <row r="455" spans="6:6" ht="18" customHeight="1">
      <c r="F455" s="3"/>
    </row>
    <row r="456" spans="6:6" ht="18" customHeight="1">
      <c r="F456" s="3"/>
    </row>
    <row r="457" spans="6:6" ht="18" customHeight="1">
      <c r="F457" s="3"/>
    </row>
    <row r="458" spans="6:6" ht="18" customHeight="1">
      <c r="F458" s="3"/>
    </row>
    <row r="459" spans="6:6" ht="18" customHeight="1">
      <c r="F459" s="3"/>
    </row>
    <row r="460" spans="6:6" ht="18" customHeight="1">
      <c r="F460" s="3"/>
    </row>
    <row r="461" spans="6:6" ht="18" customHeight="1">
      <c r="F461" s="3"/>
    </row>
    <row r="462" spans="6:6" ht="18" customHeight="1">
      <c r="F462" s="3"/>
    </row>
    <row r="463" spans="6:6" ht="18" customHeight="1">
      <c r="F463" s="3"/>
    </row>
    <row r="464" spans="6:6" ht="18" customHeight="1">
      <c r="F464" s="3"/>
    </row>
    <row r="465" spans="6:6" ht="18" customHeight="1">
      <c r="F465" s="3"/>
    </row>
    <row r="466" spans="6:6" ht="18" customHeight="1">
      <c r="F466" s="3"/>
    </row>
    <row r="467" spans="6:6" ht="18" customHeight="1">
      <c r="F467" s="3"/>
    </row>
    <row r="468" spans="6:6" ht="18" customHeight="1">
      <c r="F468" s="3"/>
    </row>
    <row r="469" spans="6:6" ht="18" customHeight="1">
      <c r="F469" s="3"/>
    </row>
    <row r="470" spans="6:6" ht="18" customHeight="1">
      <c r="F470" s="3"/>
    </row>
    <row r="471" spans="6:6" ht="18" customHeight="1">
      <c r="F471" s="3"/>
    </row>
    <row r="472" spans="6:6" ht="18" customHeight="1">
      <c r="F472" s="3"/>
    </row>
    <row r="473" spans="6:6" ht="18" customHeight="1">
      <c r="F473" s="3"/>
    </row>
    <row r="474" spans="6:6" ht="18" customHeight="1">
      <c r="F474" s="3"/>
    </row>
    <row r="475" spans="6:6" ht="18" customHeight="1">
      <c r="F475" s="3"/>
    </row>
    <row r="476" spans="6:6" ht="18" customHeight="1">
      <c r="F476" s="3"/>
    </row>
    <row r="477" spans="6:6" ht="18" customHeight="1">
      <c r="F477" s="3"/>
    </row>
    <row r="478" spans="6:6" ht="18" customHeight="1">
      <c r="F478" s="3"/>
    </row>
    <row r="479" spans="6:6" ht="18" customHeight="1">
      <c r="F479" s="3"/>
    </row>
    <row r="480" spans="6:6" ht="18" customHeight="1">
      <c r="F480" s="3"/>
    </row>
    <row r="481" spans="6:6" ht="18" customHeight="1">
      <c r="F481" s="3"/>
    </row>
    <row r="482" spans="6:6" ht="18" customHeight="1">
      <c r="F482" s="3"/>
    </row>
    <row r="483" spans="6:6" ht="18" customHeight="1">
      <c r="F483" s="3"/>
    </row>
    <row r="484" spans="6:6" ht="18" customHeight="1">
      <c r="F484" s="3"/>
    </row>
    <row r="485" spans="6:6" ht="18" customHeight="1">
      <c r="F485" s="3"/>
    </row>
    <row r="486" spans="6:6" ht="18" customHeight="1">
      <c r="F486" s="3"/>
    </row>
    <row r="487" spans="6:6" ht="18" customHeight="1">
      <c r="F487" s="3"/>
    </row>
    <row r="488" spans="6:6" ht="18" customHeight="1">
      <c r="F488" s="3"/>
    </row>
    <row r="489" spans="6:6" ht="18" customHeight="1">
      <c r="F489" s="3"/>
    </row>
    <row r="490" spans="6:6" ht="18" customHeight="1">
      <c r="F490" s="3"/>
    </row>
    <row r="491" spans="6:6" ht="18" customHeight="1">
      <c r="F491" s="3"/>
    </row>
    <row r="492" spans="6:6" ht="18" customHeight="1">
      <c r="F492" s="3"/>
    </row>
    <row r="493" spans="6:6" ht="18" customHeight="1">
      <c r="F493" s="3"/>
    </row>
    <row r="494" spans="6:6" ht="18" customHeight="1">
      <c r="F494" s="3"/>
    </row>
    <row r="495" spans="6:6" ht="18" customHeight="1">
      <c r="F495" s="3"/>
    </row>
    <row r="496" spans="6:6" ht="18" customHeight="1">
      <c r="F496" s="3"/>
    </row>
    <row r="497" spans="6:6" ht="18" customHeight="1">
      <c r="F497" s="3"/>
    </row>
    <row r="498" spans="6:6" ht="18" customHeight="1">
      <c r="F498" s="3"/>
    </row>
    <row r="499" spans="6:6" ht="18" customHeight="1">
      <c r="F499" s="3"/>
    </row>
    <row r="500" spans="6:6" ht="18" customHeight="1">
      <c r="F500" s="3"/>
    </row>
    <row r="501" spans="6:6" ht="18" customHeight="1">
      <c r="F501" s="3"/>
    </row>
    <row r="502" spans="6:6" ht="18" customHeight="1">
      <c r="F502" s="3"/>
    </row>
    <row r="503" spans="6:6" ht="18" customHeight="1">
      <c r="F503" s="3"/>
    </row>
    <row r="504" spans="6:6" ht="18" customHeight="1">
      <c r="F504" s="3"/>
    </row>
    <row r="505" spans="6:6" ht="18" customHeight="1">
      <c r="F505" s="3"/>
    </row>
    <row r="506" spans="6:6" ht="18" customHeight="1">
      <c r="F506" s="3"/>
    </row>
    <row r="507" spans="6:6" ht="18" customHeight="1">
      <c r="F507" s="3"/>
    </row>
    <row r="508" spans="6:6" ht="18" customHeight="1">
      <c r="F508" s="3"/>
    </row>
    <row r="509" spans="6:6" ht="18" customHeight="1">
      <c r="F509" s="3"/>
    </row>
    <row r="510" spans="6:6" ht="18" customHeight="1">
      <c r="F510" s="3"/>
    </row>
    <row r="511" spans="6:6" ht="18" customHeight="1">
      <c r="F511" s="3"/>
    </row>
    <row r="512" spans="6:6" ht="18" customHeight="1">
      <c r="F512" s="3"/>
    </row>
    <row r="513" spans="6:6" ht="18" customHeight="1">
      <c r="F513" s="3"/>
    </row>
    <row r="514" spans="6:6" ht="18" customHeight="1">
      <c r="F514" s="3"/>
    </row>
    <row r="515" spans="6:6" ht="18" customHeight="1">
      <c r="F515" s="3"/>
    </row>
    <row r="516" spans="6:6" ht="18" customHeight="1">
      <c r="F516" s="3"/>
    </row>
    <row r="517" spans="6:6" ht="18" customHeight="1">
      <c r="F517" s="3"/>
    </row>
    <row r="518" spans="6:6" ht="18" customHeight="1">
      <c r="F518" s="3"/>
    </row>
    <row r="519" spans="6:6" ht="18" customHeight="1">
      <c r="F519" s="3"/>
    </row>
    <row r="520" spans="6:6" ht="18" customHeight="1">
      <c r="F520" s="3"/>
    </row>
    <row r="521" spans="6:6" ht="18" customHeight="1">
      <c r="F521" s="3"/>
    </row>
    <row r="522" spans="6:6" ht="18" customHeight="1">
      <c r="F522" s="3"/>
    </row>
    <row r="523" spans="6:6" ht="18" customHeight="1">
      <c r="F523" s="3"/>
    </row>
    <row r="524" spans="6:6" ht="18" customHeight="1">
      <c r="F524" s="3"/>
    </row>
    <row r="525" spans="6:6" ht="18" customHeight="1">
      <c r="F525" s="3"/>
    </row>
    <row r="526" spans="6:6" ht="18" customHeight="1">
      <c r="F526" s="3"/>
    </row>
    <row r="527" spans="6:6" ht="18" customHeight="1">
      <c r="F527" s="3"/>
    </row>
    <row r="528" spans="6:6" ht="18" customHeight="1">
      <c r="F528" s="3"/>
    </row>
    <row r="529" spans="6:6" ht="18" customHeight="1">
      <c r="F529" s="3"/>
    </row>
    <row r="530" spans="6:6" ht="18" customHeight="1">
      <c r="F530" s="3"/>
    </row>
    <row r="531" spans="6:6" ht="18" customHeight="1">
      <c r="F531" s="3"/>
    </row>
    <row r="532" spans="6:6" ht="18" customHeight="1">
      <c r="F532" s="3"/>
    </row>
    <row r="533" spans="6:6" ht="18" customHeight="1">
      <c r="F533" s="3"/>
    </row>
    <row r="534" spans="6:6" ht="18" customHeight="1">
      <c r="F534" s="3"/>
    </row>
    <row r="535" spans="6:6" ht="18" customHeight="1">
      <c r="F535" s="3"/>
    </row>
    <row r="536" spans="6:6" ht="18" customHeight="1">
      <c r="F536" s="3"/>
    </row>
    <row r="537" spans="6:6" ht="18" customHeight="1">
      <c r="F537" s="3"/>
    </row>
    <row r="538" spans="6:6" ht="18" customHeight="1">
      <c r="F538" s="3"/>
    </row>
    <row r="539" spans="6:6" ht="18" customHeight="1">
      <c r="F539" s="3"/>
    </row>
    <row r="540" spans="6:6" ht="18" customHeight="1">
      <c r="F540" s="3"/>
    </row>
    <row r="541" spans="6:6" ht="18" customHeight="1">
      <c r="F541" s="3"/>
    </row>
    <row r="542" spans="6:6" ht="18" customHeight="1">
      <c r="F542" s="3"/>
    </row>
    <row r="543" spans="6:6" ht="18" customHeight="1">
      <c r="F543" s="3"/>
    </row>
    <row r="544" spans="6:6" ht="18" customHeight="1">
      <c r="F544" s="3"/>
    </row>
    <row r="545" spans="6:6" ht="18" customHeight="1">
      <c r="F545" s="3"/>
    </row>
    <row r="546" spans="6:6" ht="18" customHeight="1">
      <c r="F546" s="3"/>
    </row>
    <row r="547" spans="6:6" ht="18" customHeight="1">
      <c r="F547" s="3"/>
    </row>
    <row r="548" spans="6:6" ht="18" customHeight="1">
      <c r="F548" s="3"/>
    </row>
    <row r="549" spans="6:6" ht="18" customHeight="1">
      <c r="F549" s="3"/>
    </row>
    <row r="550" spans="6:6" ht="18" customHeight="1">
      <c r="F550" s="3"/>
    </row>
    <row r="551" spans="6:6" ht="18" customHeight="1">
      <c r="F551" s="3"/>
    </row>
    <row r="552" spans="6:6" ht="18" customHeight="1">
      <c r="F552" s="3"/>
    </row>
    <row r="553" spans="6:6" ht="18" customHeight="1">
      <c r="F553" s="3"/>
    </row>
    <row r="554" spans="6:6" ht="18" customHeight="1">
      <c r="F554" s="3"/>
    </row>
    <row r="555" spans="6:6" ht="18" customHeight="1">
      <c r="F555" s="3"/>
    </row>
    <row r="556" spans="6:6" ht="18" customHeight="1">
      <c r="F556" s="3"/>
    </row>
    <row r="557" spans="6:6" ht="18" customHeight="1">
      <c r="F557" s="3"/>
    </row>
    <row r="558" spans="6:6" ht="18" customHeight="1">
      <c r="F558" s="3"/>
    </row>
    <row r="559" spans="6:6" ht="18" customHeight="1">
      <c r="F559" s="3"/>
    </row>
    <row r="560" spans="6:6" ht="18" customHeight="1">
      <c r="F560" s="3"/>
    </row>
    <row r="561" spans="6:6" ht="18" customHeight="1">
      <c r="F561" s="3"/>
    </row>
    <row r="562" spans="6:6" ht="18" customHeight="1">
      <c r="F562" s="3"/>
    </row>
    <row r="563" spans="6:6" ht="18" customHeight="1">
      <c r="F563" s="3"/>
    </row>
    <row r="564" spans="6:6" ht="18" customHeight="1">
      <c r="F564" s="3"/>
    </row>
    <row r="565" spans="6:6" ht="18" customHeight="1">
      <c r="F565" s="3"/>
    </row>
    <row r="566" spans="6:6" ht="18" customHeight="1">
      <c r="F566" s="3"/>
    </row>
    <row r="567" spans="6:6" ht="18" customHeight="1">
      <c r="F567" s="3"/>
    </row>
    <row r="568" spans="6:6" ht="18" customHeight="1">
      <c r="F568" s="3"/>
    </row>
    <row r="569" spans="6:6" ht="18" customHeight="1">
      <c r="F569" s="3"/>
    </row>
    <row r="570" spans="6:6" ht="18" customHeight="1">
      <c r="F570" s="3"/>
    </row>
    <row r="571" spans="6:6" ht="18" customHeight="1">
      <c r="F571" s="3"/>
    </row>
    <row r="572" spans="6:6" ht="18" customHeight="1">
      <c r="F572" s="3"/>
    </row>
    <row r="573" spans="6:6" ht="18" customHeight="1">
      <c r="F573" s="3"/>
    </row>
    <row r="574" spans="6:6" ht="18" customHeight="1">
      <c r="F574" s="3"/>
    </row>
    <row r="575" spans="6:6" ht="18" customHeight="1">
      <c r="F575" s="3"/>
    </row>
    <row r="576" spans="6:6" ht="18" customHeight="1">
      <c r="F576" s="3"/>
    </row>
    <row r="577" spans="6:6" ht="18" customHeight="1">
      <c r="F577" s="3"/>
    </row>
    <row r="578" spans="6:6" ht="18" customHeight="1">
      <c r="F578" s="3"/>
    </row>
    <row r="579" spans="6:6" ht="18" customHeight="1">
      <c r="F579" s="3"/>
    </row>
    <row r="580" spans="6:6" ht="18" customHeight="1">
      <c r="F580" s="3"/>
    </row>
    <row r="581" spans="6:6" ht="18" customHeight="1">
      <c r="F581" s="3"/>
    </row>
    <row r="582" spans="6:6" ht="18" customHeight="1">
      <c r="F582" s="3"/>
    </row>
    <row r="583" spans="6:6" ht="18" customHeight="1">
      <c r="F583" s="3"/>
    </row>
    <row r="584" spans="6:6" ht="18" customHeight="1">
      <c r="F584" s="3"/>
    </row>
    <row r="585" spans="6:6" ht="18" customHeight="1">
      <c r="F585" s="3"/>
    </row>
    <row r="586" spans="6:6" ht="18" customHeight="1">
      <c r="F586" s="3"/>
    </row>
    <row r="587" spans="6:6" ht="18" customHeight="1">
      <c r="F587" s="3"/>
    </row>
    <row r="588" spans="6:6" ht="18" customHeight="1">
      <c r="F588" s="3"/>
    </row>
    <row r="589" spans="6:6" ht="18" customHeight="1">
      <c r="F589" s="3"/>
    </row>
    <row r="590" spans="6:6" ht="18" customHeight="1">
      <c r="F590" s="3"/>
    </row>
    <row r="591" spans="6:6" ht="18" customHeight="1">
      <c r="F591" s="3"/>
    </row>
    <row r="592" spans="6:6" ht="18" customHeight="1">
      <c r="F592" s="3"/>
    </row>
    <row r="593" spans="6:6" ht="18" customHeight="1">
      <c r="F593" s="3"/>
    </row>
    <row r="594" spans="6:6" ht="18" customHeight="1">
      <c r="F594" s="3"/>
    </row>
    <row r="595" spans="6:6" ht="18" customHeight="1">
      <c r="F595" s="3"/>
    </row>
    <row r="596" spans="6:6" ht="18" customHeight="1">
      <c r="F596" s="3"/>
    </row>
    <row r="597" spans="6:6" ht="18" customHeight="1">
      <c r="F597" s="3"/>
    </row>
    <row r="598" spans="6:6" ht="18" customHeight="1">
      <c r="F598" s="3"/>
    </row>
    <row r="599" spans="6:6" ht="18" customHeight="1">
      <c r="F599" s="3"/>
    </row>
    <row r="600" spans="6:6" ht="18" customHeight="1">
      <c r="F600" s="3"/>
    </row>
    <row r="601" spans="6:6" ht="18" customHeight="1">
      <c r="F601" s="3"/>
    </row>
    <row r="602" spans="6:6" ht="18" customHeight="1">
      <c r="F602" s="3"/>
    </row>
    <row r="603" spans="6:6" ht="18" customHeight="1">
      <c r="F603" s="3"/>
    </row>
    <row r="604" spans="6:6" ht="18" customHeight="1">
      <c r="F604" s="3"/>
    </row>
    <row r="605" spans="6:6" ht="18" customHeight="1">
      <c r="F605" s="3"/>
    </row>
    <row r="606" spans="6:6" ht="18" customHeight="1">
      <c r="F606" s="3"/>
    </row>
    <row r="607" spans="6:6" ht="18" customHeight="1">
      <c r="F607" s="3"/>
    </row>
    <row r="608" spans="6:6" ht="18" customHeight="1">
      <c r="F608" s="3"/>
    </row>
    <row r="609" spans="6:6" ht="18" customHeight="1">
      <c r="F609" s="3"/>
    </row>
    <row r="610" spans="6:6" ht="18" customHeight="1">
      <c r="F610" s="3"/>
    </row>
    <row r="611" spans="6:6" ht="18" customHeight="1">
      <c r="F611" s="3"/>
    </row>
    <row r="612" spans="6:6" ht="18" customHeight="1">
      <c r="F612" s="3"/>
    </row>
    <row r="613" spans="6:6" ht="18" customHeight="1">
      <c r="F613" s="3"/>
    </row>
    <row r="614" spans="6:6" ht="18" customHeight="1">
      <c r="F614" s="3"/>
    </row>
    <row r="615" spans="6:6" ht="18" customHeight="1">
      <c r="F615" s="3"/>
    </row>
    <row r="616" spans="6:6" ht="18" customHeight="1">
      <c r="F616" s="3"/>
    </row>
    <row r="617" spans="6:6" ht="18" customHeight="1">
      <c r="F617" s="3"/>
    </row>
    <row r="618" spans="6:6" ht="18" customHeight="1">
      <c r="F618" s="3"/>
    </row>
    <row r="619" spans="6:6" ht="18" customHeight="1">
      <c r="F619" s="3"/>
    </row>
    <row r="620" spans="6:6" ht="18" customHeight="1">
      <c r="F620" s="3"/>
    </row>
    <row r="621" spans="6:6" ht="18" customHeight="1">
      <c r="F621" s="3"/>
    </row>
    <row r="622" spans="6:6" ht="18" customHeight="1">
      <c r="F622" s="3"/>
    </row>
    <row r="623" spans="6:6" ht="18" customHeight="1">
      <c r="F623" s="3"/>
    </row>
    <row r="624" spans="6:6" ht="18" customHeight="1">
      <c r="F624" s="3"/>
    </row>
    <row r="625" spans="6:6" ht="18" customHeight="1">
      <c r="F625" s="3"/>
    </row>
    <row r="626" spans="6:6" ht="18" customHeight="1">
      <c r="F626" s="3"/>
    </row>
    <row r="627" spans="6:6" ht="18" customHeight="1">
      <c r="F627" s="3"/>
    </row>
    <row r="628" spans="6:6" ht="18" customHeight="1">
      <c r="F628" s="3"/>
    </row>
    <row r="629" spans="6:6" ht="18" customHeight="1">
      <c r="F629" s="3"/>
    </row>
    <row r="630" spans="6:6" ht="18" customHeight="1">
      <c r="F630" s="3"/>
    </row>
    <row r="631" spans="6:6" ht="18" customHeight="1">
      <c r="F631" s="3"/>
    </row>
    <row r="632" spans="6:6" ht="18" customHeight="1">
      <c r="F632" s="3"/>
    </row>
    <row r="633" spans="6:6" ht="18" customHeight="1">
      <c r="F633" s="3"/>
    </row>
    <row r="634" spans="6:6" ht="18" customHeight="1">
      <c r="F634" s="3"/>
    </row>
    <row r="635" spans="6:6" ht="18" customHeight="1">
      <c r="F635" s="3"/>
    </row>
    <row r="636" spans="6:6" ht="18" customHeight="1">
      <c r="F636" s="3"/>
    </row>
    <row r="637" spans="6:6" ht="18" customHeight="1">
      <c r="F637" s="3"/>
    </row>
    <row r="638" spans="6:6" ht="18" customHeight="1">
      <c r="F638" s="3"/>
    </row>
    <row r="639" spans="6:6" ht="18" customHeight="1">
      <c r="F639" s="3"/>
    </row>
    <row r="640" spans="6:6" ht="18" customHeight="1">
      <c r="F640" s="3"/>
    </row>
    <row r="641" spans="6:6" ht="18" customHeight="1">
      <c r="F641" s="3"/>
    </row>
    <row r="642" spans="6:6" ht="18" customHeight="1">
      <c r="F642" s="3"/>
    </row>
    <row r="643" spans="6:6" ht="18" customHeight="1">
      <c r="F643" s="3"/>
    </row>
    <row r="644" spans="6:6" ht="18" customHeight="1">
      <c r="F644" s="3"/>
    </row>
    <row r="645" spans="6:6" ht="18" customHeight="1">
      <c r="F645" s="3"/>
    </row>
    <row r="646" spans="6:6" ht="18" customHeight="1">
      <c r="F646" s="3"/>
    </row>
    <row r="647" spans="6:6" ht="18" customHeight="1">
      <c r="F647" s="3"/>
    </row>
    <row r="648" spans="6:6" ht="18" customHeight="1">
      <c r="F648" s="3"/>
    </row>
    <row r="649" spans="6:6" ht="18" customHeight="1">
      <c r="F649" s="3"/>
    </row>
    <row r="650" spans="6:6" ht="18" customHeight="1">
      <c r="F650" s="3"/>
    </row>
    <row r="651" spans="6:6" ht="18" customHeight="1">
      <c r="F651" s="3"/>
    </row>
    <row r="652" spans="6:6" ht="18" customHeight="1">
      <c r="F652" s="3"/>
    </row>
    <row r="653" spans="6:6" ht="18" customHeight="1">
      <c r="F653" s="3"/>
    </row>
    <row r="654" spans="6:6" ht="18" customHeight="1">
      <c r="F654" s="3"/>
    </row>
    <row r="655" spans="6:6" ht="18" customHeight="1">
      <c r="F655" s="3"/>
    </row>
    <row r="656" spans="6:6" ht="18" customHeight="1">
      <c r="F656" s="3"/>
    </row>
    <row r="657" spans="6:6" ht="18" customHeight="1">
      <c r="F657" s="3"/>
    </row>
    <row r="658" spans="6:6" ht="18" customHeight="1">
      <c r="F658" s="3"/>
    </row>
    <row r="659" spans="6:6" ht="18" customHeight="1">
      <c r="F659" s="3"/>
    </row>
    <row r="660" spans="6:6" ht="18" customHeight="1">
      <c r="F660" s="3"/>
    </row>
    <row r="661" spans="6:6" ht="18" customHeight="1">
      <c r="F661" s="3"/>
    </row>
    <row r="662" spans="6:6" ht="18" customHeight="1">
      <c r="F662" s="3"/>
    </row>
    <row r="663" spans="6:6" ht="18" customHeight="1">
      <c r="F663" s="3"/>
    </row>
    <row r="664" spans="6:6" ht="18" customHeight="1">
      <c r="F664" s="3"/>
    </row>
    <row r="665" spans="6:6" ht="18" customHeight="1">
      <c r="F665" s="3"/>
    </row>
    <row r="666" spans="6:6" ht="18" customHeight="1">
      <c r="F666" s="3"/>
    </row>
    <row r="667" spans="6:6" ht="18" customHeight="1">
      <c r="F667" s="3"/>
    </row>
    <row r="668" spans="6:6" ht="18" customHeight="1">
      <c r="F668" s="3"/>
    </row>
    <row r="669" spans="6:6" ht="18" customHeight="1">
      <c r="F669" s="3"/>
    </row>
    <row r="670" spans="6:6" ht="18" customHeight="1">
      <c r="F670" s="3"/>
    </row>
    <row r="671" spans="6:6" ht="18" customHeight="1">
      <c r="F671" s="3"/>
    </row>
    <row r="672" spans="6:6" ht="18" customHeight="1">
      <c r="F672" s="3"/>
    </row>
    <row r="673" spans="6:6" ht="18" customHeight="1">
      <c r="F673" s="3"/>
    </row>
    <row r="674" spans="6:6" ht="18" customHeight="1">
      <c r="F674" s="3"/>
    </row>
    <row r="675" spans="6:6" ht="18" customHeight="1">
      <c r="F675" s="3"/>
    </row>
    <row r="676" spans="6:6" ht="18" customHeight="1">
      <c r="F676" s="3"/>
    </row>
    <row r="677" spans="6:6" ht="18" customHeight="1">
      <c r="F677" s="3"/>
    </row>
    <row r="678" spans="6:6" ht="18" customHeight="1">
      <c r="F678" s="3"/>
    </row>
    <row r="679" spans="6:6" ht="18" customHeight="1">
      <c r="F679" s="3"/>
    </row>
    <row r="680" spans="6:6" ht="18" customHeight="1">
      <c r="F680" s="3"/>
    </row>
    <row r="681" spans="6:6" ht="18" customHeight="1">
      <c r="F681" s="3"/>
    </row>
    <row r="682" spans="6:6" ht="18" customHeight="1">
      <c r="F682" s="3"/>
    </row>
    <row r="683" spans="6:6" ht="18" customHeight="1">
      <c r="F683" s="3"/>
    </row>
    <row r="684" spans="6:6" ht="18" customHeight="1">
      <c r="F684" s="3"/>
    </row>
    <row r="685" spans="6:6" ht="18" customHeight="1">
      <c r="F685" s="3"/>
    </row>
    <row r="686" spans="6:6" ht="18" customHeight="1">
      <c r="F686" s="3"/>
    </row>
    <row r="687" spans="6:6" ht="18" customHeight="1">
      <c r="F687" s="3"/>
    </row>
    <row r="688" spans="6:6" ht="18" customHeight="1">
      <c r="F688" s="3"/>
    </row>
    <row r="689" spans="6:6" ht="18" customHeight="1">
      <c r="F689" s="3"/>
    </row>
    <row r="690" spans="6:6" ht="18" customHeight="1">
      <c r="F690" s="3"/>
    </row>
    <row r="691" spans="6:6" ht="18" customHeight="1">
      <c r="F691" s="3"/>
    </row>
    <row r="692" spans="6:6" ht="18" customHeight="1">
      <c r="F692" s="3"/>
    </row>
    <row r="693" spans="6:6" ht="18" customHeight="1">
      <c r="F693" s="3"/>
    </row>
    <row r="694" spans="6:6" ht="18" customHeight="1">
      <c r="F694" s="3"/>
    </row>
    <row r="695" spans="6:6" ht="18" customHeight="1">
      <c r="F695" s="3"/>
    </row>
    <row r="696" spans="6:6" ht="18" customHeight="1">
      <c r="F696" s="3"/>
    </row>
    <row r="697" spans="6:6" ht="18" customHeight="1">
      <c r="F697" s="3"/>
    </row>
    <row r="698" spans="6:6" ht="18" customHeight="1">
      <c r="F698" s="3"/>
    </row>
    <row r="699" spans="6:6" ht="18" customHeight="1">
      <c r="F699" s="3"/>
    </row>
    <row r="700" spans="6:6" ht="18" customHeight="1">
      <c r="F700" s="3"/>
    </row>
    <row r="701" spans="6:6" ht="18" customHeight="1">
      <c r="F701" s="3"/>
    </row>
    <row r="702" spans="6:6" ht="18" customHeight="1">
      <c r="F702" s="3"/>
    </row>
    <row r="703" spans="6:6" ht="18" customHeight="1">
      <c r="F703" s="3"/>
    </row>
    <row r="704" spans="6:6" ht="18" customHeight="1">
      <c r="F704" s="3"/>
    </row>
    <row r="705" spans="6:6" ht="18" customHeight="1">
      <c r="F705" s="3"/>
    </row>
    <row r="706" spans="6:6" ht="18" customHeight="1">
      <c r="F706" s="3"/>
    </row>
    <row r="707" spans="6:6" ht="18" customHeight="1">
      <c r="F707" s="3"/>
    </row>
    <row r="708" spans="6:6" ht="18" customHeight="1">
      <c r="F708" s="3"/>
    </row>
    <row r="709" spans="6:6" ht="18" customHeight="1">
      <c r="F709" s="3"/>
    </row>
    <row r="710" spans="6:6" ht="18" customHeight="1">
      <c r="F710" s="3"/>
    </row>
    <row r="711" spans="6:6" ht="18" customHeight="1">
      <c r="F711" s="3"/>
    </row>
    <row r="712" spans="6:6" ht="18" customHeight="1">
      <c r="F712" s="3"/>
    </row>
    <row r="713" spans="6:6" ht="18" customHeight="1">
      <c r="F713" s="3"/>
    </row>
    <row r="714" spans="6:6" ht="18" customHeight="1">
      <c r="F714" s="3"/>
    </row>
    <row r="715" spans="6:6" ht="18" customHeight="1">
      <c r="F715" s="3"/>
    </row>
    <row r="716" spans="6:6" ht="18" customHeight="1">
      <c r="F716" s="3"/>
    </row>
    <row r="717" spans="6:6" ht="18" customHeight="1">
      <c r="F717" s="3"/>
    </row>
    <row r="718" spans="6:6" ht="18" customHeight="1">
      <c r="F718" s="3"/>
    </row>
    <row r="719" spans="6:6" ht="18" customHeight="1">
      <c r="F719" s="3"/>
    </row>
    <row r="720" spans="6:6" ht="18" customHeight="1">
      <c r="F720" s="3"/>
    </row>
    <row r="721" spans="6:6" ht="18" customHeight="1">
      <c r="F721" s="3"/>
    </row>
    <row r="722" spans="6:6" ht="18" customHeight="1">
      <c r="F722" s="3"/>
    </row>
    <row r="723" spans="6:6" ht="18" customHeight="1">
      <c r="F723" s="3"/>
    </row>
    <row r="724" spans="6:6" ht="18" customHeight="1">
      <c r="F724" s="3"/>
    </row>
    <row r="725" spans="6:6" ht="18" customHeight="1">
      <c r="F725" s="3"/>
    </row>
    <row r="726" spans="6:6" ht="18" customHeight="1">
      <c r="F726" s="3"/>
    </row>
    <row r="727" spans="6:6" ht="18" customHeight="1">
      <c r="F727" s="3"/>
    </row>
    <row r="728" spans="6:6" ht="18" customHeight="1">
      <c r="F728" s="3"/>
    </row>
    <row r="729" spans="6:6" ht="18" customHeight="1">
      <c r="F729" s="3"/>
    </row>
    <row r="730" spans="6:6" ht="18" customHeight="1">
      <c r="F730" s="3"/>
    </row>
    <row r="731" spans="6:6" ht="18" customHeight="1">
      <c r="F731" s="3"/>
    </row>
    <row r="732" spans="6:6" ht="18" customHeight="1">
      <c r="F732" s="3"/>
    </row>
    <row r="733" spans="6:6" ht="18" customHeight="1">
      <c r="F733" s="3"/>
    </row>
    <row r="734" spans="6:6" ht="18" customHeight="1">
      <c r="F734" s="3"/>
    </row>
    <row r="735" spans="6:6" ht="18" customHeight="1">
      <c r="F735" s="3"/>
    </row>
    <row r="736" spans="6:6" ht="18" customHeight="1">
      <c r="F736" s="3"/>
    </row>
    <row r="737" spans="6:6" ht="18" customHeight="1">
      <c r="F737" s="3"/>
    </row>
    <row r="738" spans="6:6" ht="18" customHeight="1">
      <c r="F738" s="3"/>
    </row>
    <row r="739" spans="6:6" ht="18" customHeight="1">
      <c r="F739" s="3"/>
    </row>
    <row r="740" spans="6:6" ht="18" customHeight="1">
      <c r="F740" s="3"/>
    </row>
    <row r="741" spans="6:6" ht="18" customHeight="1">
      <c r="F741" s="3"/>
    </row>
    <row r="742" spans="6:6" ht="18" customHeight="1">
      <c r="F742" s="3"/>
    </row>
    <row r="743" spans="6:6" ht="18" customHeight="1">
      <c r="F743" s="3"/>
    </row>
    <row r="744" spans="6:6" ht="18" customHeight="1">
      <c r="F744" s="3"/>
    </row>
    <row r="745" spans="6:6" ht="18" customHeight="1">
      <c r="F745" s="3"/>
    </row>
    <row r="746" spans="6:6" ht="18" customHeight="1">
      <c r="F746" s="3"/>
    </row>
    <row r="747" spans="6:6" ht="18" customHeight="1">
      <c r="F747" s="3"/>
    </row>
    <row r="748" spans="6:6" ht="18" customHeight="1">
      <c r="F748" s="3"/>
    </row>
    <row r="749" spans="6:6" ht="18" customHeight="1">
      <c r="F749" s="3"/>
    </row>
    <row r="750" spans="6:6" ht="18" customHeight="1">
      <c r="F750" s="3"/>
    </row>
    <row r="751" spans="6:6" ht="18" customHeight="1">
      <c r="F751" s="3"/>
    </row>
    <row r="752" spans="6:6" ht="18" customHeight="1">
      <c r="F752" s="3"/>
    </row>
    <row r="753" spans="6:6" ht="18" customHeight="1">
      <c r="F753" s="3"/>
    </row>
    <row r="754" spans="6:6" ht="18" customHeight="1">
      <c r="F754" s="3"/>
    </row>
    <row r="755" spans="6:6" ht="18" customHeight="1">
      <c r="F755" s="3"/>
    </row>
    <row r="756" spans="6:6" ht="18" customHeight="1">
      <c r="F756" s="3"/>
    </row>
    <row r="757" spans="6:6" ht="18" customHeight="1">
      <c r="F757" s="3"/>
    </row>
    <row r="758" spans="6:6" ht="18" customHeight="1">
      <c r="F758" s="3"/>
    </row>
    <row r="759" spans="6:6" ht="18" customHeight="1">
      <c r="F759" s="3"/>
    </row>
    <row r="760" spans="6:6" ht="18" customHeight="1">
      <c r="F760" s="3"/>
    </row>
    <row r="761" spans="6:6" ht="18" customHeight="1">
      <c r="F761" s="3"/>
    </row>
    <row r="762" spans="6:6" ht="18" customHeight="1">
      <c r="F762" s="3"/>
    </row>
    <row r="763" spans="6:6" ht="18" customHeight="1">
      <c r="F763" s="3"/>
    </row>
    <row r="764" spans="6:6" ht="18" customHeight="1">
      <c r="F764" s="3"/>
    </row>
    <row r="765" spans="6:6" ht="18" customHeight="1">
      <c r="F765" s="3"/>
    </row>
    <row r="766" spans="6:6" ht="18" customHeight="1">
      <c r="F766" s="3"/>
    </row>
    <row r="767" spans="6:6" ht="18" customHeight="1">
      <c r="F767" s="3"/>
    </row>
    <row r="768" spans="6:6" ht="18" customHeight="1">
      <c r="F768" s="3"/>
    </row>
    <row r="769" spans="6:6" ht="18" customHeight="1">
      <c r="F769" s="3"/>
    </row>
    <row r="770" spans="6:6" ht="18" customHeight="1">
      <c r="F770" s="3"/>
    </row>
    <row r="771" spans="6:6" ht="18" customHeight="1">
      <c r="F771" s="3"/>
    </row>
    <row r="772" spans="6:6" ht="18" customHeight="1">
      <c r="F772" s="3"/>
    </row>
    <row r="773" spans="6:6" ht="18" customHeight="1">
      <c r="F773" s="3"/>
    </row>
    <row r="774" spans="6:6" ht="18" customHeight="1">
      <c r="F774" s="3"/>
    </row>
    <row r="775" spans="6:6" ht="18" customHeight="1">
      <c r="F775" s="3"/>
    </row>
    <row r="776" spans="6:6" ht="18" customHeight="1">
      <c r="F776" s="3"/>
    </row>
    <row r="777" spans="6:6" ht="18" customHeight="1">
      <c r="F777" s="3"/>
    </row>
    <row r="778" spans="6:6" ht="18" customHeight="1">
      <c r="F778" s="3"/>
    </row>
    <row r="779" spans="6:6" ht="18" customHeight="1">
      <c r="F779" s="3"/>
    </row>
    <row r="780" spans="6:6" ht="18" customHeight="1">
      <c r="F780" s="3"/>
    </row>
    <row r="781" spans="6:6" ht="18" customHeight="1">
      <c r="F781" s="3"/>
    </row>
    <row r="782" spans="6:6" ht="18" customHeight="1">
      <c r="F782" s="3"/>
    </row>
    <row r="783" spans="6:6" ht="18" customHeight="1">
      <c r="F783" s="3"/>
    </row>
    <row r="784" spans="6:6" ht="18" customHeight="1">
      <c r="F784" s="3"/>
    </row>
    <row r="785" spans="6:6" ht="18" customHeight="1">
      <c r="F785" s="3"/>
    </row>
    <row r="786" spans="6:6" ht="18" customHeight="1">
      <c r="F786" s="3"/>
    </row>
    <row r="787" spans="6:6" ht="18" customHeight="1">
      <c r="F787" s="3"/>
    </row>
    <row r="788" spans="6:6" ht="18" customHeight="1">
      <c r="F788" s="3"/>
    </row>
    <row r="789" spans="6:6" ht="18" customHeight="1">
      <c r="F789" s="3"/>
    </row>
    <row r="790" spans="6:6" ht="18" customHeight="1">
      <c r="F790" s="3"/>
    </row>
    <row r="791" spans="6:6" ht="18" customHeight="1">
      <c r="F791" s="3"/>
    </row>
    <row r="792" spans="6:6" ht="18" customHeight="1">
      <c r="F792" s="3"/>
    </row>
    <row r="793" spans="6:6" ht="18" customHeight="1">
      <c r="F793" s="3"/>
    </row>
    <row r="794" spans="6:6" ht="18" customHeight="1">
      <c r="F794" s="3"/>
    </row>
    <row r="795" spans="6:6" ht="18" customHeight="1">
      <c r="F795" s="3"/>
    </row>
    <row r="796" spans="6:6" ht="18" customHeight="1">
      <c r="F796" s="3"/>
    </row>
    <row r="797" spans="6:6" ht="18" customHeight="1">
      <c r="F797" s="3"/>
    </row>
    <row r="798" spans="6:6" ht="18" customHeight="1">
      <c r="F798" s="3"/>
    </row>
    <row r="799" spans="6:6" ht="18" customHeight="1">
      <c r="F799" s="3"/>
    </row>
    <row r="800" spans="6:6" ht="18" customHeight="1">
      <c r="F800" s="3"/>
    </row>
    <row r="801" spans="6:6" ht="18" customHeight="1">
      <c r="F801" s="3"/>
    </row>
    <row r="802" spans="6:6" ht="18" customHeight="1">
      <c r="F802" s="3"/>
    </row>
    <row r="803" spans="6:6" ht="18" customHeight="1">
      <c r="F803" s="3"/>
    </row>
    <row r="804" spans="6:6" ht="18" customHeight="1">
      <c r="F804" s="3"/>
    </row>
    <row r="805" spans="6:6" ht="18" customHeight="1">
      <c r="F805" s="3"/>
    </row>
    <row r="806" spans="6:6" ht="18" customHeight="1">
      <c r="F806" s="3"/>
    </row>
    <row r="807" spans="6:6" ht="18" customHeight="1">
      <c r="F807" s="3"/>
    </row>
    <row r="808" spans="6:6" ht="18" customHeight="1">
      <c r="F808" s="3"/>
    </row>
    <row r="809" spans="6:6" ht="18" customHeight="1">
      <c r="F809" s="3"/>
    </row>
    <row r="810" spans="6:6" ht="18" customHeight="1">
      <c r="F810" s="3"/>
    </row>
    <row r="811" spans="6:6" ht="18" customHeight="1">
      <c r="F811" s="3"/>
    </row>
    <row r="812" spans="6:6" ht="18" customHeight="1">
      <c r="F812" s="3"/>
    </row>
    <row r="813" spans="6:6" ht="18" customHeight="1">
      <c r="F813" s="3"/>
    </row>
    <row r="814" spans="6:6" ht="18" customHeight="1">
      <c r="F814" s="3"/>
    </row>
    <row r="815" spans="6:6" ht="18" customHeight="1">
      <c r="F815" s="3"/>
    </row>
    <row r="816" spans="6:6" ht="18" customHeight="1">
      <c r="F816" s="3"/>
    </row>
    <row r="817" spans="6:6" ht="18" customHeight="1">
      <c r="F817" s="3"/>
    </row>
    <row r="818" spans="6:6" ht="18" customHeight="1">
      <c r="F818" s="3"/>
    </row>
    <row r="819" spans="6:6" ht="18" customHeight="1">
      <c r="F819" s="3"/>
    </row>
    <row r="820" spans="6:6" ht="18" customHeight="1">
      <c r="F820" s="3"/>
    </row>
    <row r="821" spans="6:6" ht="18" customHeight="1">
      <c r="F821" s="3"/>
    </row>
    <row r="822" spans="6:6" ht="18" customHeight="1">
      <c r="F822" s="3"/>
    </row>
    <row r="823" spans="6:6" ht="18" customHeight="1">
      <c r="F823" s="3"/>
    </row>
    <row r="824" spans="6:6" ht="18" customHeight="1">
      <c r="F824" s="3"/>
    </row>
    <row r="825" spans="6:6" ht="18" customHeight="1">
      <c r="F825" s="3"/>
    </row>
    <row r="826" spans="6:6" ht="18" customHeight="1">
      <c r="F826" s="3"/>
    </row>
    <row r="827" spans="6:6" ht="18" customHeight="1">
      <c r="F827" s="3"/>
    </row>
    <row r="828" spans="6:6" ht="18" customHeight="1">
      <c r="F828" s="3"/>
    </row>
    <row r="829" spans="6:6" ht="18" customHeight="1">
      <c r="F829" s="3"/>
    </row>
    <row r="830" spans="6:6" ht="18" customHeight="1">
      <c r="F830" s="3"/>
    </row>
    <row r="831" spans="6:6" ht="18" customHeight="1">
      <c r="F831" s="3"/>
    </row>
    <row r="832" spans="6:6" ht="18" customHeight="1">
      <c r="F832" s="3"/>
    </row>
    <row r="833" spans="6:6" ht="18" customHeight="1">
      <c r="F833" s="3"/>
    </row>
    <row r="834" spans="6:6" ht="18" customHeight="1">
      <c r="F834" s="3"/>
    </row>
    <row r="835" spans="6:6" ht="18" customHeight="1">
      <c r="F835" s="3"/>
    </row>
    <row r="836" spans="6:6" ht="18" customHeight="1">
      <c r="F836" s="3"/>
    </row>
    <row r="837" spans="6:6" ht="18" customHeight="1">
      <c r="F837" s="3"/>
    </row>
    <row r="838" spans="6:6" ht="18" customHeight="1">
      <c r="F838" s="3"/>
    </row>
    <row r="839" spans="6:6" ht="18" customHeight="1">
      <c r="F839" s="3"/>
    </row>
    <row r="840" spans="6:6" ht="18" customHeight="1">
      <c r="F840" s="3"/>
    </row>
    <row r="841" spans="6:6" ht="18" customHeight="1">
      <c r="F841" s="3"/>
    </row>
    <row r="842" spans="6:6" ht="18" customHeight="1">
      <c r="F842" s="3"/>
    </row>
    <row r="843" spans="6:6" ht="18" customHeight="1">
      <c r="F843" s="3"/>
    </row>
    <row r="844" spans="6:6" ht="18" customHeight="1">
      <c r="F844" s="3"/>
    </row>
    <row r="845" spans="6:6" ht="18" customHeight="1">
      <c r="F845" s="3"/>
    </row>
    <row r="846" spans="6:6" ht="18" customHeight="1">
      <c r="F846" s="3"/>
    </row>
    <row r="847" spans="6:6" ht="18" customHeight="1">
      <c r="F847" s="3"/>
    </row>
    <row r="848" spans="6:6" ht="18" customHeight="1">
      <c r="F848" s="3"/>
    </row>
    <row r="849" spans="6:6" ht="18" customHeight="1">
      <c r="F849" s="3"/>
    </row>
    <row r="850" spans="6:6" ht="18" customHeight="1">
      <c r="F850" s="3"/>
    </row>
    <row r="851" spans="6:6" ht="18" customHeight="1">
      <c r="F851" s="3"/>
    </row>
    <row r="852" spans="6:6" ht="18" customHeight="1">
      <c r="F852" s="3"/>
    </row>
    <row r="853" spans="6:6" ht="18" customHeight="1">
      <c r="F853" s="3"/>
    </row>
    <row r="854" spans="6:6" ht="18" customHeight="1">
      <c r="F854" s="3"/>
    </row>
    <row r="855" spans="6:6" ht="18" customHeight="1">
      <c r="F855" s="3"/>
    </row>
    <row r="856" spans="6:6" ht="18" customHeight="1">
      <c r="F856" s="3"/>
    </row>
    <row r="857" spans="6:6" ht="18" customHeight="1">
      <c r="F857" s="3"/>
    </row>
    <row r="858" spans="6:6" ht="18" customHeight="1">
      <c r="F858" s="3"/>
    </row>
    <row r="859" spans="6:6" ht="18" customHeight="1">
      <c r="F859" s="3"/>
    </row>
    <row r="860" spans="6:6" ht="18" customHeight="1">
      <c r="F860" s="3"/>
    </row>
    <row r="861" spans="6:6" ht="18" customHeight="1">
      <c r="F861" s="3"/>
    </row>
    <row r="862" spans="6:6" ht="18" customHeight="1">
      <c r="F862" s="3"/>
    </row>
    <row r="863" spans="6:6" ht="18" customHeight="1">
      <c r="F863" s="3"/>
    </row>
    <row r="864" spans="6:6" ht="18" customHeight="1">
      <c r="F864" s="3"/>
    </row>
    <row r="865" spans="6:6" ht="18" customHeight="1">
      <c r="F865" s="3"/>
    </row>
    <row r="866" spans="6:6" ht="18" customHeight="1">
      <c r="F866" s="3"/>
    </row>
    <row r="867" spans="6:6" ht="18" customHeight="1">
      <c r="F867" s="3"/>
    </row>
    <row r="868" spans="6:6" ht="18" customHeight="1">
      <c r="F868" s="3"/>
    </row>
    <row r="869" spans="6:6" ht="18" customHeight="1">
      <c r="F869" s="3"/>
    </row>
    <row r="870" spans="6:6" ht="18" customHeight="1">
      <c r="F870" s="3"/>
    </row>
    <row r="871" spans="6:6" ht="18" customHeight="1">
      <c r="F871" s="3"/>
    </row>
    <row r="872" spans="6:6" ht="18" customHeight="1">
      <c r="F872" s="3"/>
    </row>
    <row r="873" spans="6:6" ht="18" customHeight="1">
      <c r="F873" s="3"/>
    </row>
    <row r="874" spans="6:6" ht="18" customHeight="1">
      <c r="F874" s="3"/>
    </row>
    <row r="875" spans="6:6" ht="18" customHeight="1">
      <c r="F875" s="3"/>
    </row>
    <row r="876" spans="6:6" ht="18" customHeight="1">
      <c r="F876" s="3"/>
    </row>
    <row r="877" spans="6:6" ht="18" customHeight="1">
      <c r="F877" s="3"/>
    </row>
    <row r="878" spans="6:6" ht="18" customHeight="1">
      <c r="F878" s="3"/>
    </row>
  </sheetData>
  <autoFilter ref="A1:I1" xr:uid="{00000000-0009-0000-0000-00001C000000}"/>
  <phoneticPr fontId="4" type="noConversion"/>
  <conditionalFormatting sqref="D1">
    <cfRule type="cellIs" dxfId="23" priority="2" operator="equal">
      <formula>0</formula>
    </cfRule>
  </conditionalFormatting>
  <conditionalFormatting sqref="F1">
    <cfRule type="cellIs" dxfId="22" priority="1" operator="equal">
      <formula>0</formula>
    </cfRule>
  </conditionalFormatting>
  <conditionalFormatting sqref="H1:I1">
    <cfRule type="cellIs" dxfId="21" priority="3" operator="equal">
      <formula>0</formula>
    </cfRule>
  </conditionalFormatting>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L422"/>
  <sheetViews>
    <sheetView zoomScaleNormal="100" workbookViewId="0">
      <pane ySplit="1" topLeftCell="A4" activePane="bottomLeft" state="frozen"/>
      <selection activeCell="XEK27" sqref="XEK27:XEL27"/>
      <selection pane="bottomLeft" activeCell="K4" sqref="K4"/>
    </sheetView>
  </sheetViews>
  <sheetFormatPr baseColWidth="10" defaultColWidth="10.875" defaultRowHeight="18" customHeight="1"/>
  <cols>
    <col min="1" max="1" width="12" style="9" bestFit="1" customWidth="1"/>
    <col min="2" max="2" width="9" style="9" bestFit="1" customWidth="1"/>
    <col min="3" max="3" width="10.125" style="9" bestFit="1" customWidth="1"/>
    <col min="4" max="4" width="13.125" style="11" customWidth="1"/>
    <col min="5" max="5" width="57.5" style="36" bestFit="1" customWidth="1"/>
    <col min="6" max="6" width="8" style="11" customWidth="1"/>
    <col min="7" max="8" width="8" style="121" customWidth="1"/>
    <col min="9" max="9" width="8" style="122" customWidth="1"/>
    <col min="10" max="10" width="20.625" style="15" bestFit="1" customWidth="1"/>
    <col min="11" max="11" width="34.125" style="15" bestFit="1" customWidth="1"/>
    <col min="12" max="12" width="255.625" style="16" bestFit="1" customWidth="1"/>
    <col min="13" max="16384" width="10.875" style="11"/>
  </cols>
  <sheetData>
    <row r="1" spans="1:12" s="8" customFormat="1" ht="18" customHeight="1">
      <c r="A1" s="87" t="s">
        <v>76</v>
      </c>
      <c r="B1" s="87" t="s">
        <v>77</v>
      </c>
      <c r="C1" s="87" t="s">
        <v>0</v>
      </c>
      <c r="D1" s="8" t="s">
        <v>100</v>
      </c>
      <c r="E1" s="87" t="s">
        <v>101</v>
      </c>
      <c r="F1" s="8" t="s">
        <v>102</v>
      </c>
      <c r="G1" s="117" t="s">
        <v>78</v>
      </c>
      <c r="H1" s="133" t="s">
        <v>79</v>
      </c>
      <c r="I1" s="123" t="s">
        <v>103</v>
      </c>
      <c r="J1" s="8" t="s">
        <v>104</v>
      </c>
      <c r="K1" s="8" t="s">
        <v>105</v>
      </c>
      <c r="L1" s="87" t="s">
        <v>74</v>
      </c>
    </row>
    <row r="2" spans="1:12" ht="18" customHeight="1">
      <c r="A2" s="9" t="s">
        <v>197</v>
      </c>
      <c r="B2" s="9">
        <v>2021</v>
      </c>
      <c r="C2" s="9" t="s">
        <v>5</v>
      </c>
      <c r="D2" s="9"/>
      <c r="E2" s="9" t="s">
        <v>344</v>
      </c>
      <c r="F2" s="20"/>
      <c r="H2" s="166"/>
      <c r="I2" s="17"/>
      <c r="J2" s="218">
        <v>324380</v>
      </c>
      <c r="K2" s="90">
        <f t="shared" ref="K2:K6" si="0">(J2*100)/2510972</f>
        <v>12.918503272836176</v>
      </c>
    </row>
    <row r="3" spans="1:12" ht="18" customHeight="1">
      <c r="A3" s="9" t="s">
        <v>197</v>
      </c>
      <c r="B3" s="9">
        <v>2021</v>
      </c>
      <c r="C3" s="9" t="s">
        <v>5</v>
      </c>
      <c r="D3" s="9"/>
      <c r="E3" s="9" t="s">
        <v>343</v>
      </c>
      <c r="F3" s="36"/>
      <c r="H3" s="166"/>
      <c r="I3" s="17"/>
      <c r="J3" s="218">
        <v>226744</v>
      </c>
      <c r="K3" s="90">
        <f t="shared" si="0"/>
        <v>9.0301285717244166</v>
      </c>
      <c r="L3" s="36"/>
    </row>
    <row r="4" spans="1:12" ht="18" customHeight="1">
      <c r="A4" s="9" t="s">
        <v>197</v>
      </c>
      <c r="B4" s="9">
        <v>2021</v>
      </c>
      <c r="C4" s="9" t="s">
        <v>5</v>
      </c>
      <c r="D4" s="9"/>
      <c r="E4" s="9" t="s">
        <v>115</v>
      </c>
      <c r="F4" s="36"/>
      <c r="H4" s="166"/>
      <c r="I4" s="17"/>
      <c r="J4" s="218">
        <v>888186</v>
      </c>
      <c r="K4" s="90">
        <f t="shared" si="0"/>
        <v>35.372198495244071</v>
      </c>
      <c r="L4" s="36"/>
    </row>
    <row r="5" spans="1:12" ht="18" customHeight="1">
      <c r="A5" s="9" t="s">
        <v>197</v>
      </c>
      <c r="B5" s="9">
        <v>2021</v>
      </c>
      <c r="C5" s="9" t="s">
        <v>5</v>
      </c>
      <c r="D5" s="9"/>
      <c r="E5" s="9" t="s">
        <v>414</v>
      </c>
      <c r="F5" s="36"/>
      <c r="H5" s="166"/>
      <c r="I5" s="17"/>
      <c r="J5" s="218">
        <v>456578</v>
      </c>
      <c r="K5" s="90">
        <f t="shared" si="0"/>
        <v>18.18331705809543</v>
      </c>
      <c r="L5" s="36"/>
    </row>
    <row r="6" spans="1:12" ht="18" customHeight="1">
      <c r="A6" s="9" t="s">
        <v>197</v>
      </c>
      <c r="B6" s="9">
        <v>2021</v>
      </c>
      <c r="C6" s="9" t="s">
        <v>5</v>
      </c>
      <c r="D6" s="9"/>
      <c r="E6" s="9" t="s">
        <v>194</v>
      </c>
      <c r="F6" s="36"/>
      <c r="H6" s="166"/>
      <c r="I6" s="17"/>
      <c r="J6" s="218">
        <v>558553</v>
      </c>
      <c r="K6" s="90">
        <f t="shared" si="0"/>
        <v>22.244493367508678</v>
      </c>
      <c r="L6" s="36"/>
    </row>
    <row r="7" spans="1:12" ht="18" customHeight="1">
      <c r="A7" s="9" t="s">
        <v>197</v>
      </c>
      <c r="B7" s="9">
        <v>2020</v>
      </c>
      <c r="C7" s="9" t="s">
        <v>5</v>
      </c>
      <c r="D7" s="9"/>
      <c r="E7" s="9" t="s">
        <v>344</v>
      </c>
      <c r="F7" s="36"/>
      <c r="H7" s="166"/>
      <c r="I7" s="17"/>
      <c r="J7" s="218">
        <v>327251</v>
      </c>
      <c r="K7" s="90">
        <f>(J7*100)/2567938</f>
        <v>12.743726678759378</v>
      </c>
      <c r="L7" s="36"/>
    </row>
    <row r="8" spans="1:12" ht="18" customHeight="1">
      <c r="A8" s="9" t="s">
        <v>197</v>
      </c>
      <c r="B8" s="9">
        <v>2020</v>
      </c>
      <c r="C8" s="9" t="s">
        <v>5</v>
      </c>
      <c r="D8" s="9"/>
      <c r="E8" s="9" t="s">
        <v>343</v>
      </c>
      <c r="F8" s="36"/>
      <c r="H8" s="166"/>
      <c r="I8" s="17"/>
      <c r="J8" s="218">
        <v>243466</v>
      </c>
      <c r="K8" s="90">
        <f t="shared" ref="K8:K11" si="1">(J8*100)/2567938</f>
        <v>9.4809921423336547</v>
      </c>
      <c r="L8" s="36"/>
    </row>
    <row r="9" spans="1:12" ht="18" customHeight="1">
      <c r="A9" s="9" t="s">
        <v>197</v>
      </c>
      <c r="B9" s="9">
        <v>2020</v>
      </c>
      <c r="C9" s="9" t="s">
        <v>5</v>
      </c>
      <c r="D9" s="9"/>
      <c r="E9" s="9" t="s">
        <v>115</v>
      </c>
      <c r="F9" s="36"/>
      <c r="H9" s="166"/>
      <c r="I9" s="17"/>
      <c r="J9" s="218">
        <v>943475</v>
      </c>
      <c r="K9" s="90">
        <f t="shared" si="1"/>
        <v>36.740567723987105</v>
      </c>
      <c r="L9" s="36"/>
    </row>
    <row r="10" spans="1:12" ht="18" customHeight="1">
      <c r="A10" s="9" t="s">
        <v>197</v>
      </c>
      <c r="B10" s="9">
        <v>2020</v>
      </c>
      <c r="C10" s="9" t="s">
        <v>5</v>
      </c>
      <c r="D10" s="9"/>
      <c r="E10" s="9" t="s">
        <v>414</v>
      </c>
      <c r="F10" s="36"/>
      <c r="H10" s="166"/>
      <c r="I10" s="17"/>
      <c r="J10" s="218">
        <v>487875</v>
      </c>
      <c r="K10" s="90">
        <f t="shared" si="1"/>
        <v>18.998706355059973</v>
      </c>
      <c r="L10" s="36"/>
    </row>
    <row r="11" spans="1:12" ht="18" customHeight="1">
      <c r="A11" s="9" t="s">
        <v>197</v>
      </c>
      <c r="B11" s="9">
        <v>2020</v>
      </c>
      <c r="C11" s="9" t="s">
        <v>5</v>
      </c>
      <c r="D11" s="9"/>
      <c r="E11" s="9" t="s">
        <v>194</v>
      </c>
      <c r="F11" s="36"/>
      <c r="H11" s="166"/>
      <c r="I11" s="17"/>
      <c r="J11" s="218">
        <v>512365</v>
      </c>
      <c r="K11" s="90">
        <f t="shared" si="1"/>
        <v>19.952389816265036</v>
      </c>
      <c r="L11" s="36"/>
    </row>
    <row r="12" spans="1:12" ht="18" customHeight="1">
      <c r="A12" s="9" t="s">
        <v>197</v>
      </c>
      <c r="B12" s="9">
        <v>2019</v>
      </c>
      <c r="C12" s="9" t="s">
        <v>5</v>
      </c>
      <c r="D12" s="9"/>
      <c r="E12" s="9" t="s">
        <v>344</v>
      </c>
      <c r="F12" s="36"/>
      <c r="H12" s="166"/>
      <c r="I12" s="17"/>
      <c r="J12" s="218">
        <v>321860</v>
      </c>
      <c r="K12" s="90">
        <f>(J12*100)/2750272</f>
        <v>11.702842482489006</v>
      </c>
      <c r="L12" s="36"/>
    </row>
    <row r="13" spans="1:12" ht="18" customHeight="1">
      <c r="A13" s="9" t="s">
        <v>197</v>
      </c>
      <c r="B13" s="9">
        <v>2019</v>
      </c>
      <c r="C13" s="9" t="s">
        <v>5</v>
      </c>
      <c r="D13" s="9"/>
      <c r="E13" s="9" t="s">
        <v>343</v>
      </c>
      <c r="F13" s="36"/>
      <c r="H13" s="166"/>
      <c r="I13" s="17"/>
      <c r="J13" s="218">
        <v>267983</v>
      </c>
      <c r="K13" s="90">
        <f t="shared" ref="K13:K16" si="2">(J13*100)/2750272</f>
        <v>9.7438726060549641</v>
      </c>
      <c r="L13" s="36"/>
    </row>
    <row r="14" spans="1:12" ht="18" customHeight="1">
      <c r="A14" s="9" t="s">
        <v>197</v>
      </c>
      <c r="B14" s="9">
        <v>2019</v>
      </c>
      <c r="C14" s="9" t="s">
        <v>5</v>
      </c>
      <c r="D14" s="9"/>
      <c r="E14" s="9" t="s">
        <v>115</v>
      </c>
      <c r="F14" s="36"/>
      <c r="H14" s="166"/>
      <c r="I14" s="17"/>
      <c r="J14" s="218">
        <v>1072865</v>
      </c>
      <c r="K14" s="90">
        <f t="shared" si="2"/>
        <v>39.009414341563307</v>
      </c>
      <c r="L14" s="36"/>
    </row>
    <row r="15" spans="1:12" ht="18" customHeight="1">
      <c r="A15" s="9" t="s">
        <v>197</v>
      </c>
      <c r="B15" s="9">
        <v>2019</v>
      </c>
      <c r="C15" s="9" t="s">
        <v>5</v>
      </c>
      <c r="D15" s="9"/>
      <c r="E15" s="9" t="s">
        <v>414</v>
      </c>
      <c r="F15" s="36"/>
      <c r="H15" s="166"/>
      <c r="I15" s="17"/>
      <c r="J15" s="218">
        <v>474091</v>
      </c>
      <c r="K15" s="90">
        <f t="shared" si="2"/>
        <v>17.237967735554882</v>
      </c>
      <c r="L15" s="36"/>
    </row>
    <row r="16" spans="1:12" ht="18" customHeight="1">
      <c r="A16" s="9" t="s">
        <v>197</v>
      </c>
      <c r="B16" s="9">
        <v>2019</v>
      </c>
      <c r="C16" s="9" t="s">
        <v>5</v>
      </c>
      <c r="D16" s="9"/>
      <c r="E16" s="9" t="s">
        <v>194</v>
      </c>
      <c r="F16" s="36"/>
      <c r="H16" s="166"/>
      <c r="I16" s="17"/>
      <c r="J16" s="218">
        <v>564293</v>
      </c>
      <c r="K16" s="90">
        <f t="shared" si="2"/>
        <v>20.517716065901844</v>
      </c>
      <c r="L16" s="36"/>
    </row>
    <row r="17" spans="1:12" ht="18" customHeight="1">
      <c r="A17" s="9" t="s">
        <v>197</v>
      </c>
      <c r="B17" s="9">
        <v>2018</v>
      </c>
      <c r="C17" s="9" t="s">
        <v>5</v>
      </c>
      <c r="D17" s="9"/>
      <c r="E17" s="9" t="s">
        <v>344</v>
      </c>
      <c r="F17" s="36"/>
      <c r="H17" s="166"/>
      <c r="I17" s="17"/>
      <c r="J17" s="218">
        <v>333404</v>
      </c>
      <c r="K17" s="90">
        <f>(J17*100)/2997192</f>
        <v>11.123878617052227</v>
      </c>
      <c r="L17" s="36"/>
    </row>
    <row r="18" spans="1:12" ht="18" customHeight="1">
      <c r="A18" s="9" t="s">
        <v>197</v>
      </c>
      <c r="B18" s="9">
        <v>2018</v>
      </c>
      <c r="C18" s="9" t="s">
        <v>5</v>
      </c>
      <c r="D18" s="9"/>
      <c r="E18" s="9" t="s">
        <v>343</v>
      </c>
      <c r="F18" s="36"/>
      <c r="H18" s="166"/>
      <c r="I18" s="17"/>
      <c r="J18" s="218">
        <v>278804</v>
      </c>
      <c r="K18" s="90">
        <f t="shared" ref="K18:K21" si="3">(J18*100)/2997192</f>
        <v>9.3021735010636615</v>
      </c>
      <c r="L18" s="36"/>
    </row>
    <row r="19" spans="1:12" ht="18" customHeight="1">
      <c r="A19" s="9" t="s">
        <v>197</v>
      </c>
      <c r="B19" s="9">
        <v>2018</v>
      </c>
      <c r="C19" s="9" t="s">
        <v>5</v>
      </c>
      <c r="D19" s="9"/>
      <c r="E19" s="9" t="s">
        <v>115</v>
      </c>
      <c r="F19" s="36"/>
      <c r="H19" s="166"/>
      <c r="I19" s="17"/>
      <c r="J19" s="218">
        <v>1222434</v>
      </c>
      <c r="K19" s="90">
        <f t="shared" si="3"/>
        <v>40.785975673230141</v>
      </c>
      <c r="L19" s="36"/>
    </row>
    <row r="20" spans="1:12" ht="18" customHeight="1">
      <c r="A20" s="9" t="s">
        <v>197</v>
      </c>
      <c r="B20" s="9">
        <v>2018</v>
      </c>
      <c r="C20" s="9" t="s">
        <v>5</v>
      </c>
      <c r="D20" s="9"/>
      <c r="E20" s="9" t="s">
        <v>414</v>
      </c>
      <c r="F20" s="36"/>
      <c r="H20" s="166"/>
      <c r="I20" s="17"/>
      <c r="J20" s="218">
        <v>516733</v>
      </c>
      <c r="K20" s="90">
        <f t="shared" si="3"/>
        <v>17.240570507328194</v>
      </c>
      <c r="L20" s="36"/>
    </row>
    <row r="21" spans="1:12" ht="18" customHeight="1">
      <c r="A21" s="9" t="s">
        <v>197</v>
      </c>
      <c r="B21" s="9">
        <v>2018</v>
      </c>
      <c r="C21" s="9" t="s">
        <v>5</v>
      </c>
      <c r="D21" s="9"/>
      <c r="E21" s="9" t="s">
        <v>194</v>
      </c>
      <c r="F21" s="36"/>
      <c r="H21" s="166"/>
      <c r="I21" s="17"/>
      <c r="J21" s="218">
        <v>587578</v>
      </c>
      <c r="K21" s="90">
        <f t="shared" si="3"/>
        <v>19.604282942167202</v>
      </c>
      <c r="L21" s="36"/>
    </row>
    <row r="22" spans="1:12" ht="18" customHeight="1">
      <c r="A22" s="9" t="s">
        <v>197</v>
      </c>
      <c r="B22" s="9">
        <v>2022</v>
      </c>
      <c r="C22" s="9" t="s">
        <v>5</v>
      </c>
      <c r="D22" s="9"/>
      <c r="E22" s="9" t="s">
        <v>344</v>
      </c>
      <c r="F22" s="36"/>
      <c r="H22" s="166"/>
      <c r="I22" s="17"/>
      <c r="J22" s="218">
        <v>314101</v>
      </c>
      <c r="K22" s="90">
        <f>(J22*100)/2216786</f>
        <v>14.169207131405557</v>
      </c>
      <c r="L22" s="36"/>
    </row>
    <row r="23" spans="1:12" ht="18" customHeight="1">
      <c r="A23" s="9" t="s">
        <v>197</v>
      </c>
      <c r="B23" s="9">
        <v>2022</v>
      </c>
      <c r="C23" s="9" t="s">
        <v>5</v>
      </c>
      <c r="D23" s="9"/>
      <c r="E23" s="9" t="s">
        <v>343</v>
      </c>
      <c r="F23" s="36"/>
      <c r="H23" s="166"/>
      <c r="I23" s="17"/>
      <c r="J23" s="218">
        <v>161091</v>
      </c>
      <c r="K23" s="90">
        <f t="shared" ref="K23:K26" si="4">(J23*100)/2216786</f>
        <v>7.2668719488484683</v>
      </c>
      <c r="L23" s="36"/>
    </row>
    <row r="24" spans="1:12" ht="18" customHeight="1">
      <c r="A24" s="9" t="s">
        <v>197</v>
      </c>
      <c r="B24" s="9">
        <v>2022</v>
      </c>
      <c r="C24" s="9" t="s">
        <v>5</v>
      </c>
      <c r="D24" s="9"/>
      <c r="E24" s="9" t="s">
        <v>115</v>
      </c>
      <c r="F24" s="36"/>
      <c r="H24" s="166"/>
      <c r="I24" s="17"/>
      <c r="J24" s="218">
        <v>789153</v>
      </c>
      <c r="K24" s="90">
        <f t="shared" si="4"/>
        <v>35.598970762175512</v>
      </c>
      <c r="L24" s="36"/>
    </row>
    <row r="25" spans="1:12" ht="18" customHeight="1">
      <c r="A25" s="9" t="s">
        <v>197</v>
      </c>
      <c r="B25" s="9">
        <v>2022</v>
      </c>
      <c r="C25" s="9" t="s">
        <v>5</v>
      </c>
      <c r="D25" s="9"/>
      <c r="E25" s="9" t="s">
        <v>414</v>
      </c>
      <c r="F25" s="36"/>
      <c r="H25" s="166"/>
      <c r="I25" s="17"/>
      <c r="J25" s="218">
        <v>421815</v>
      </c>
      <c r="K25" s="90">
        <f t="shared" si="4"/>
        <v>19.02822374374432</v>
      </c>
      <c r="L25" s="36"/>
    </row>
    <row r="26" spans="1:12" ht="18" customHeight="1">
      <c r="A26" s="9" t="s">
        <v>197</v>
      </c>
      <c r="B26" s="9">
        <v>2022</v>
      </c>
      <c r="C26" s="9" t="s">
        <v>5</v>
      </c>
      <c r="D26" s="9"/>
      <c r="E26" s="9" t="s">
        <v>194</v>
      </c>
      <c r="F26" s="36"/>
      <c r="H26" s="166"/>
      <c r="I26" s="17"/>
      <c r="J26" s="218">
        <v>473033</v>
      </c>
      <c r="K26" s="90">
        <f t="shared" si="4"/>
        <v>21.338685827138931</v>
      </c>
      <c r="L26" s="36"/>
    </row>
    <row r="27" spans="1:12" ht="18" customHeight="1">
      <c r="D27" s="9"/>
      <c r="F27" s="36"/>
      <c r="H27" s="166"/>
      <c r="I27" s="17"/>
      <c r="K27" s="15">
        <f t="shared" ref="K27:K50" si="5">(J27*100)/2510972</f>
        <v>0</v>
      </c>
      <c r="L27" s="36"/>
    </row>
    <row r="28" spans="1:12" ht="18" customHeight="1">
      <c r="D28" s="9"/>
      <c r="F28" s="36"/>
      <c r="H28" s="166"/>
      <c r="I28" s="17"/>
      <c r="K28" s="15">
        <f t="shared" si="5"/>
        <v>0</v>
      </c>
      <c r="L28" s="36"/>
    </row>
    <row r="29" spans="1:12" ht="18" customHeight="1">
      <c r="D29" s="9"/>
      <c r="F29" s="36"/>
      <c r="H29" s="166"/>
      <c r="I29" s="17"/>
      <c r="K29" s="15">
        <f t="shared" si="5"/>
        <v>0</v>
      </c>
      <c r="L29" s="36"/>
    </row>
    <row r="30" spans="1:12" ht="18" customHeight="1">
      <c r="D30" s="9"/>
      <c r="F30" s="36"/>
      <c r="H30" s="166"/>
      <c r="I30" s="15"/>
      <c r="K30" s="15">
        <f t="shared" si="5"/>
        <v>0</v>
      </c>
      <c r="L30" s="36"/>
    </row>
    <row r="31" spans="1:12" ht="18" customHeight="1">
      <c r="D31" s="9"/>
      <c r="F31" s="36"/>
      <c r="H31" s="166"/>
      <c r="I31" s="17"/>
      <c r="K31" s="15">
        <f t="shared" si="5"/>
        <v>0</v>
      </c>
      <c r="L31" s="36"/>
    </row>
    <row r="32" spans="1:12" ht="18" customHeight="1">
      <c r="D32" s="9"/>
      <c r="F32" s="36"/>
      <c r="H32" s="166"/>
      <c r="I32" s="17"/>
      <c r="K32" s="15">
        <f t="shared" si="5"/>
        <v>0</v>
      </c>
      <c r="L32" s="36"/>
    </row>
    <row r="33" spans="4:12" ht="18" customHeight="1">
      <c r="D33" s="9"/>
      <c r="F33" s="36"/>
      <c r="H33" s="166"/>
      <c r="I33" s="17"/>
      <c r="K33" s="15">
        <f t="shared" si="5"/>
        <v>0</v>
      </c>
      <c r="L33" s="36"/>
    </row>
    <row r="34" spans="4:12" ht="18" customHeight="1">
      <c r="D34" s="9"/>
      <c r="F34" s="36"/>
      <c r="H34" s="166"/>
      <c r="I34" s="17"/>
      <c r="K34" s="15">
        <f t="shared" si="5"/>
        <v>0</v>
      </c>
      <c r="L34" s="36"/>
    </row>
    <row r="35" spans="4:12" ht="18" customHeight="1">
      <c r="D35" s="9"/>
      <c r="F35" s="36"/>
      <c r="H35" s="166"/>
      <c r="I35" s="17"/>
      <c r="K35" s="15">
        <f t="shared" si="5"/>
        <v>0</v>
      </c>
      <c r="L35" s="36"/>
    </row>
    <row r="36" spans="4:12" ht="18" customHeight="1">
      <c r="D36" s="9"/>
      <c r="F36" s="36"/>
      <c r="H36" s="166"/>
      <c r="I36" s="17"/>
      <c r="K36" s="15">
        <f t="shared" si="5"/>
        <v>0</v>
      </c>
      <c r="L36" s="36"/>
    </row>
    <row r="37" spans="4:12" ht="18" customHeight="1">
      <c r="D37" s="9"/>
      <c r="F37" s="36"/>
      <c r="H37" s="166"/>
      <c r="I37" s="17"/>
      <c r="K37" s="15">
        <f t="shared" si="5"/>
        <v>0</v>
      </c>
      <c r="L37" s="36"/>
    </row>
    <row r="38" spans="4:12" ht="18" customHeight="1">
      <c r="D38" s="9"/>
      <c r="F38" s="36"/>
      <c r="H38" s="166"/>
      <c r="I38" s="17"/>
      <c r="K38" s="15">
        <f t="shared" si="5"/>
        <v>0</v>
      </c>
      <c r="L38" s="36"/>
    </row>
    <row r="39" spans="4:12" ht="18" customHeight="1">
      <c r="D39" s="9"/>
      <c r="F39" s="36"/>
      <c r="H39" s="166"/>
      <c r="I39" s="17"/>
      <c r="K39" s="15">
        <f t="shared" si="5"/>
        <v>0</v>
      </c>
      <c r="L39" s="36"/>
    </row>
    <row r="40" spans="4:12" ht="18" customHeight="1">
      <c r="D40" s="9"/>
      <c r="F40" s="36"/>
      <c r="H40" s="166"/>
      <c r="I40" s="17"/>
      <c r="K40" s="15">
        <f t="shared" si="5"/>
        <v>0</v>
      </c>
      <c r="L40" s="36"/>
    </row>
    <row r="41" spans="4:12" ht="18" customHeight="1">
      <c r="D41" s="9"/>
      <c r="F41" s="36"/>
      <c r="H41" s="166"/>
      <c r="I41" s="17"/>
      <c r="K41" s="15">
        <f t="shared" si="5"/>
        <v>0</v>
      </c>
      <c r="L41" s="36"/>
    </row>
    <row r="42" spans="4:12" ht="18" customHeight="1">
      <c r="D42" s="9"/>
      <c r="F42" s="36"/>
      <c r="H42" s="166"/>
      <c r="I42" s="17"/>
      <c r="K42" s="15">
        <f t="shared" si="5"/>
        <v>0</v>
      </c>
      <c r="L42" s="36"/>
    </row>
    <row r="43" spans="4:12" ht="18" customHeight="1">
      <c r="D43" s="9"/>
      <c r="F43" s="36"/>
      <c r="H43" s="166"/>
      <c r="I43" s="17"/>
      <c r="K43" s="15">
        <f t="shared" si="5"/>
        <v>0</v>
      </c>
      <c r="L43" s="36"/>
    </row>
    <row r="44" spans="4:12" ht="18" customHeight="1">
      <c r="D44" s="9"/>
      <c r="F44" s="36"/>
      <c r="H44" s="166"/>
      <c r="I44" s="17"/>
      <c r="K44" s="15">
        <f t="shared" si="5"/>
        <v>0</v>
      </c>
      <c r="L44" s="36"/>
    </row>
    <row r="45" spans="4:12" ht="18" customHeight="1">
      <c r="D45" s="9"/>
      <c r="F45" s="36"/>
      <c r="H45" s="166"/>
      <c r="I45" s="17"/>
      <c r="K45" s="15">
        <f t="shared" si="5"/>
        <v>0</v>
      </c>
      <c r="L45" s="36"/>
    </row>
    <row r="46" spans="4:12" ht="18" customHeight="1">
      <c r="D46" s="9"/>
      <c r="F46" s="36"/>
      <c r="H46" s="166"/>
      <c r="I46" s="17"/>
      <c r="K46" s="15">
        <f t="shared" si="5"/>
        <v>0</v>
      </c>
      <c r="L46" s="36"/>
    </row>
    <row r="47" spans="4:12" ht="18" customHeight="1">
      <c r="D47" s="9"/>
      <c r="F47" s="36"/>
      <c r="H47" s="166"/>
      <c r="I47" s="17"/>
      <c r="K47" s="15">
        <f t="shared" si="5"/>
        <v>0</v>
      </c>
      <c r="L47" s="36"/>
    </row>
    <row r="48" spans="4:12" ht="18" customHeight="1">
      <c r="D48" s="9"/>
      <c r="F48" s="36"/>
      <c r="H48" s="166"/>
      <c r="I48" s="17"/>
      <c r="K48" s="15">
        <f t="shared" si="5"/>
        <v>0</v>
      </c>
      <c r="L48" s="36"/>
    </row>
    <row r="49" spans="4:12" ht="18" customHeight="1">
      <c r="D49" s="9"/>
      <c r="F49" s="36"/>
      <c r="H49" s="166"/>
      <c r="I49" s="17"/>
      <c r="K49" s="15">
        <f t="shared" si="5"/>
        <v>0</v>
      </c>
      <c r="L49" s="36"/>
    </row>
    <row r="50" spans="4:12" ht="18" customHeight="1">
      <c r="D50" s="9"/>
      <c r="F50" s="36"/>
      <c r="H50" s="166"/>
      <c r="I50" s="17"/>
      <c r="K50" s="15">
        <f t="shared" si="5"/>
        <v>0</v>
      </c>
      <c r="L50" s="36"/>
    </row>
    <row r="51" spans="4:12" ht="18" customHeight="1">
      <c r="D51" s="9"/>
      <c r="F51" s="36"/>
      <c r="H51" s="166"/>
      <c r="I51" s="17"/>
      <c r="K51" s="15">
        <f t="shared" ref="K51:K76" si="6">(J51*100)/2510972</f>
        <v>0</v>
      </c>
      <c r="L51" s="14"/>
    </row>
    <row r="52" spans="4:12" ht="18" customHeight="1">
      <c r="D52" s="9"/>
      <c r="F52" s="36"/>
      <c r="H52" s="116"/>
      <c r="I52" s="17"/>
      <c r="K52" s="15">
        <f t="shared" si="6"/>
        <v>0</v>
      </c>
      <c r="L52" s="14"/>
    </row>
    <row r="53" spans="4:12" ht="18" customHeight="1">
      <c r="D53" s="9"/>
      <c r="F53" s="36"/>
      <c r="H53" s="116"/>
      <c r="I53" s="17"/>
      <c r="K53" s="15">
        <f t="shared" si="6"/>
        <v>0</v>
      </c>
      <c r="L53" s="14"/>
    </row>
    <row r="54" spans="4:12" ht="18" customHeight="1">
      <c r="D54" s="9"/>
      <c r="F54" s="36"/>
      <c r="H54" s="116"/>
      <c r="I54" s="17"/>
      <c r="K54" s="15">
        <f t="shared" si="6"/>
        <v>0</v>
      </c>
      <c r="L54" s="14"/>
    </row>
    <row r="55" spans="4:12" ht="18" customHeight="1">
      <c r="D55" s="9"/>
      <c r="F55" s="36"/>
      <c r="H55" s="116"/>
      <c r="I55" s="17"/>
      <c r="K55" s="15">
        <f t="shared" si="6"/>
        <v>0</v>
      </c>
      <c r="L55" s="14"/>
    </row>
    <row r="56" spans="4:12" ht="18" customHeight="1">
      <c r="D56" s="9"/>
      <c r="F56" s="36"/>
      <c r="H56" s="116"/>
      <c r="I56" s="17"/>
      <c r="K56" s="15">
        <f t="shared" si="6"/>
        <v>0</v>
      </c>
      <c r="L56" s="14"/>
    </row>
    <row r="57" spans="4:12" ht="18" customHeight="1">
      <c r="D57" s="9"/>
      <c r="F57" s="36"/>
      <c r="H57" s="116"/>
      <c r="I57" s="17"/>
      <c r="K57" s="15">
        <f t="shared" si="6"/>
        <v>0</v>
      </c>
      <c r="L57" s="14"/>
    </row>
    <row r="58" spans="4:12" ht="18" customHeight="1">
      <c r="D58" s="9"/>
      <c r="F58" s="36"/>
      <c r="H58" s="116"/>
      <c r="I58" s="17"/>
      <c r="K58" s="15">
        <f t="shared" si="6"/>
        <v>0</v>
      </c>
    </row>
    <row r="59" spans="4:12" ht="18" customHeight="1">
      <c r="D59" s="9"/>
      <c r="F59" s="36"/>
      <c r="H59" s="116"/>
      <c r="I59" s="17"/>
      <c r="K59" s="15">
        <f t="shared" si="6"/>
        <v>0</v>
      </c>
    </row>
    <row r="60" spans="4:12" ht="18" customHeight="1">
      <c r="D60" s="9"/>
      <c r="F60" s="36"/>
      <c r="H60" s="116"/>
      <c r="I60" s="17"/>
      <c r="K60" s="15">
        <f t="shared" si="6"/>
        <v>0</v>
      </c>
    </row>
    <row r="61" spans="4:12" ht="18" customHeight="1">
      <c r="D61" s="9"/>
      <c r="F61" s="36"/>
      <c r="H61" s="116"/>
      <c r="I61" s="17"/>
      <c r="K61" s="15">
        <f t="shared" si="6"/>
        <v>0</v>
      </c>
    </row>
    <row r="62" spans="4:12" ht="18" customHeight="1">
      <c r="D62" s="9"/>
      <c r="F62" s="36"/>
      <c r="H62" s="116"/>
      <c r="I62" s="17"/>
      <c r="K62" s="15">
        <f t="shared" si="6"/>
        <v>0</v>
      </c>
    </row>
    <row r="63" spans="4:12" ht="18" customHeight="1">
      <c r="D63" s="9"/>
      <c r="F63" s="36"/>
      <c r="H63" s="116"/>
      <c r="I63" s="17"/>
      <c r="K63" s="15">
        <f t="shared" si="6"/>
        <v>0</v>
      </c>
    </row>
    <row r="64" spans="4:12" ht="18" customHeight="1">
      <c r="D64" s="9"/>
      <c r="F64" s="36"/>
      <c r="H64" s="116"/>
      <c r="I64" s="17"/>
      <c r="K64" s="15">
        <f t="shared" si="6"/>
        <v>0</v>
      </c>
    </row>
    <row r="65" spans="4:11" ht="18" customHeight="1">
      <c r="D65" s="9"/>
      <c r="F65" s="36"/>
      <c r="H65" s="116"/>
      <c r="I65" s="17"/>
      <c r="K65" s="15">
        <f t="shared" si="6"/>
        <v>0</v>
      </c>
    </row>
    <row r="66" spans="4:11" ht="18" customHeight="1">
      <c r="D66" s="9"/>
      <c r="F66" s="36"/>
      <c r="H66" s="116"/>
      <c r="I66" s="17"/>
      <c r="K66" s="15">
        <f t="shared" si="6"/>
        <v>0</v>
      </c>
    </row>
    <row r="67" spans="4:11" ht="18" customHeight="1">
      <c r="D67" s="9"/>
      <c r="F67" s="36"/>
      <c r="H67" s="116"/>
      <c r="I67" s="17"/>
      <c r="K67" s="15">
        <f t="shared" si="6"/>
        <v>0</v>
      </c>
    </row>
    <row r="68" spans="4:11" ht="18" customHeight="1">
      <c r="D68" s="9"/>
      <c r="F68" s="36"/>
      <c r="H68" s="116"/>
      <c r="I68" s="17"/>
      <c r="K68" s="15">
        <f t="shared" si="6"/>
        <v>0</v>
      </c>
    </row>
    <row r="69" spans="4:11" ht="18" customHeight="1">
      <c r="D69" s="9"/>
      <c r="F69" s="36"/>
      <c r="H69" s="116"/>
      <c r="I69" s="17"/>
      <c r="K69" s="15">
        <f t="shared" si="6"/>
        <v>0</v>
      </c>
    </row>
    <row r="70" spans="4:11" ht="18" customHeight="1">
      <c r="D70" s="9"/>
      <c r="F70" s="36"/>
      <c r="H70" s="116"/>
      <c r="I70" s="17"/>
      <c r="K70" s="15">
        <f t="shared" si="6"/>
        <v>0</v>
      </c>
    </row>
    <row r="71" spans="4:11" ht="18" customHeight="1">
      <c r="D71" s="9"/>
      <c r="F71" s="36"/>
      <c r="H71" s="116"/>
      <c r="I71" s="17"/>
      <c r="K71" s="15">
        <f t="shared" si="6"/>
        <v>0</v>
      </c>
    </row>
    <row r="72" spans="4:11" ht="18" customHeight="1">
      <c r="D72" s="9"/>
      <c r="F72" s="36"/>
      <c r="H72" s="116"/>
      <c r="I72" s="17"/>
      <c r="K72" s="15">
        <f t="shared" si="6"/>
        <v>0</v>
      </c>
    </row>
    <row r="73" spans="4:11" ht="18" customHeight="1">
      <c r="D73" s="9"/>
      <c r="F73" s="36"/>
      <c r="H73" s="116"/>
      <c r="I73" s="17"/>
      <c r="K73" s="15">
        <f t="shared" si="6"/>
        <v>0</v>
      </c>
    </row>
    <row r="74" spans="4:11" ht="18" customHeight="1">
      <c r="D74" s="9"/>
      <c r="F74" s="36"/>
      <c r="H74" s="116"/>
      <c r="I74" s="17"/>
      <c r="K74" s="15">
        <f t="shared" si="6"/>
        <v>0</v>
      </c>
    </row>
    <row r="75" spans="4:11" ht="18" customHeight="1">
      <c r="D75" s="9"/>
      <c r="F75" s="36"/>
      <c r="K75" s="15">
        <f t="shared" si="6"/>
        <v>0</v>
      </c>
    </row>
    <row r="76" spans="4:11" ht="18" customHeight="1">
      <c r="D76" s="9"/>
      <c r="F76" s="36"/>
      <c r="K76" s="15">
        <f t="shared" si="6"/>
        <v>0</v>
      </c>
    </row>
    <row r="77" spans="4:11" ht="18" customHeight="1">
      <c r="F77" s="36"/>
    </row>
    <row r="78" spans="4:11" ht="18" customHeight="1">
      <c r="F78" s="36"/>
    </row>
    <row r="79" spans="4:11" ht="18" customHeight="1">
      <c r="F79" s="36"/>
    </row>
    <row r="80" spans="4:11" ht="18" customHeight="1">
      <c r="F80" s="36"/>
    </row>
    <row r="81" spans="6:6" ht="18" customHeight="1">
      <c r="F81" s="36"/>
    </row>
    <row r="82" spans="6:6" ht="18" customHeight="1">
      <c r="F82" s="36"/>
    </row>
    <row r="83" spans="6:6" ht="18" customHeight="1">
      <c r="F83" s="36"/>
    </row>
    <row r="84" spans="6:6" ht="18" customHeight="1">
      <c r="F84" s="36"/>
    </row>
    <row r="85" spans="6:6" ht="18" customHeight="1">
      <c r="F85" s="36"/>
    </row>
    <row r="86" spans="6:6" ht="18" customHeight="1">
      <c r="F86" s="36"/>
    </row>
    <row r="87" spans="6:6" ht="18" customHeight="1">
      <c r="F87" s="36"/>
    </row>
    <row r="88" spans="6:6" ht="18" customHeight="1">
      <c r="F88" s="36"/>
    </row>
    <row r="89" spans="6:6" ht="18" customHeight="1">
      <c r="F89" s="36"/>
    </row>
    <row r="90" spans="6:6" ht="18" customHeight="1">
      <c r="F90" s="36"/>
    </row>
    <row r="91" spans="6:6" ht="18" customHeight="1">
      <c r="F91" s="36"/>
    </row>
    <row r="92" spans="6:6" ht="18" customHeight="1">
      <c r="F92" s="36"/>
    </row>
    <row r="93" spans="6:6" ht="18" customHeight="1">
      <c r="F93" s="36"/>
    </row>
    <row r="94" spans="6:6" ht="18" customHeight="1">
      <c r="F94" s="36"/>
    </row>
    <row r="95" spans="6:6" ht="18" customHeight="1">
      <c r="F95" s="36"/>
    </row>
    <row r="96" spans="6:6" ht="18" customHeight="1">
      <c r="F96" s="36"/>
    </row>
    <row r="97" spans="6:6" ht="18" customHeight="1">
      <c r="F97" s="36"/>
    </row>
    <row r="98" spans="6:6" ht="18" customHeight="1">
      <c r="F98" s="36"/>
    </row>
    <row r="99" spans="6:6" ht="18" customHeight="1">
      <c r="F99" s="36"/>
    </row>
    <row r="100" spans="6:6" ht="18" customHeight="1">
      <c r="F100" s="36"/>
    </row>
    <row r="101" spans="6:6" ht="18" customHeight="1">
      <c r="F101" s="36"/>
    </row>
    <row r="102" spans="6:6" ht="18" customHeight="1">
      <c r="F102" s="36"/>
    </row>
    <row r="103" spans="6:6" ht="18" customHeight="1">
      <c r="F103" s="36"/>
    </row>
    <row r="104" spans="6:6" ht="18" customHeight="1">
      <c r="F104" s="36"/>
    </row>
    <row r="105" spans="6:6" ht="18" customHeight="1">
      <c r="F105" s="36"/>
    </row>
    <row r="106" spans="6:6" ht="18" customHeight="1">
      <c r="F106" s="36"/>
    </row>
    <row r="107" spans="6:6" ht="18" customHeight="1">
      <c r="F107" s="36"/>
    </row>
    <row r="108" spans="6:6" ht="18" customHeight="1">
      <c r="F108" s="36"/>
    </row>
    <row r="109" spans="6:6" ht="18" customHeight="1">
      <c r="F109" s="36"/>
    </row>
    <row r="110" spans="6:6" ht="18" customHeight="1">
      <c r="F110" s="36"/>
    </row>
    <row r="111" spans="6:6" ht="18" customHeight="1">
      <c r="F111" s="36"/>
    </row>
    <row r="112" spans="6:6" ht="18" customHeight="1">
      <c r="F112" s="36"/>
    </row>
    <row r="113" spans="6:6" ht="18" customHeight="1">
      <c r="F113" s="36"/>
    </row>
    <row r="114" spans="6:6" ht="18" customHeight="1">
      <c r="F114" s="36"/>
    </row>
    <row r="115" spans="6:6" ht="18" customHeight="1">
      <c r="F115" s="36"/>
    </row>
    <row r="116" spans="6:6" ht="18" customHeight="1">
      <c r="F116" s="36"/>
    </row>
    <row r="117" spans="6:6" ht="18" customHeight="1">
      <c r="F117" s="36"/>
    </row>
    <row r="118" spans="6:6" ht="18" customHeight="1">
      <c r="F118" s="36"/>
    </row>
    <row r="119" spans="6:6" ht="18" customHeight="1">
      <c r="F119" s="36"/>
    </row>
    <row r="120" spans="6:6" ht="18" customHeight="1">
      <c r="F120" s="36"/>
    </row>
    <row r="121" spans="6:6" ht="18" customHeight="1">
      <c r="F121" s="36"/>
    </row>
    <row r="122" spans="6:6" ht="18" customHeight="1">
      <c r="F122" s="36"/>
    </row>
    <row r="123" spans="6:6" ht="18" customHeight="1">
      <c r="F123" s="36"/>
    </row>
    <row r="124" spans="6:6" ht="18" customHeight="1">
      <c r="F124" s="36"/>
    </row>
    <row r="125" spans="6:6" ht="18" customHeight="1">
      <c r="F125" s="36"/>
    </row>
    <row r="126" spans="6:6" ht="18" customHeight="1">
      <c r="F126" s="36"/>
    </row>
    <row r="127" spans="6:6" ht="18" customHeight="1">
      <c r="F127" s="36"/>
    </row>
    <row r="128" spans="6:6" ht="18" customHeight="1">
      <c r="F128" s="36"/>
    </row>
    <row r="129" spans="6:6" ht="18" customHeight="1">
      <c r="F129" s="36"/>
    </row>
    <row r="130" spans="6:6" ht="18" customHeight="1">
      <c r="F130" s="36"/>
    </row>
    <row r="131" spans="6:6" ht="18" customHeight="1">
      <c r="F131" s="36"/>
    </row>
    <row r="132" spans="6:6" ht="18" customHeight="1">
      <c r="F132" s="36"/>
    </row>
    <row r="133" spans="6:6" ht="18" customHeight="1">
      <c r="F133" s="36"/>
    </row>
    <row r="134" spans="6:6" ht="18" customHeight="1">
      <c r="F134" s="36"/>
    </row>
    <row r="135" spans="6:6" ht="18" customHeight="1">
      <c r="F135" s="36"/>
    </row>
    <row r="136" spans="6:6" ht="18" customHeight="1">
      <c r="F136" s="36"/>
    </row>
    <row r="137" spans="6:6" ht="18" customHeight="1">
      <c r="F137" s="36"/>
    </row>
    <row r="138" spans="6:6" ht="18" customHeight="1">
      <c r="F138" s="36"/>
    </row>
    <row r="139" spans="6:6" ht="18" customHeight="1">
      <c r="F139" s="36"/>
    </row>
    <row r="140" spans="6:6" ht="18" customHeight="1">
      <c r="F140" s="36"/>
    </row>
    <row r="141" spans="6:6" ht="18" customHeight="1">
      <c r="F141" s="36"/>
    </row>
    <row r="142" spans="6:6" ht="18" customHeight="1">
      <c r="F142" s="36"/>
    </row>
    <row r="143" spans="6:6" ht="18" customHeight="1">
      <c r="F143" s="36"/>
    </row>
    <row r="144" spans="6:6" ht="18" customHeight="1">
      <c r="F144" s="36"/>
    </row>
    <row r="145" spans="6:6" ht="18" customHeight="1">
      <c r="F145" s="36"/>
    </row>
    <row r="146" spans="6:6" ht="18" customHeight="1">
      <c r="F146" s="36"/>
    </row>
    <row r="147" spans="6:6" ht="18" customHeight="1">
      <c r="F147" s="36"/>
    </row>
    <row r="148" spans="6:6" ht="18" customHeight="1">
      <c r="F148" s="36"/>
    </row>
    <row r="149" spans="6:6" ht="18" customHeight="1">
      <c r="F149" s="36"/>
    </row>
    <row r="150" spans="6:6" ht="18" customHeight="1">
      <c r="F150" s="36"/>
    </row>
    <row r="151" spans="6:6" ht="18" customHeight="1">
      <c r="F151" s="36"/>
    </row>
    <row r="152" spans="6:6" ht="18" customHeight="1">
      <c r="F152" s="36"/>
    </row>
    <row r="153" spans="6:6" ht="18" customHeight="1">
      <c r="F153" s="36"/>
    </row>
    <row r="154" spans="6:6" ht="18" customHeight="1">
      <c r="F154" s="36"/>
    </row>
    <row r="155" spans="6:6" ht="18" customHeight="1">
      <c r="F155" s="36"/>
    </row>
    <row r="156" spans="6:6" ht="18" customHeight="1">
      <c r="F156" s="36"/>
    </row>
    <row r="157" spans="6:6" ht="18" customHeight="1">
      <c r="F157" s="36"/>
    </row>
    <row r="158" spans="6:6" ht="18" customHeight="1">
      <c r="F158" s="36"/>
    </row>
    <row r="159" spans="6:6" ht="18" customHeight="1">
      <c r="F159" s="36"/>
    </row>
    <row r="160" spans="6:6" ht="18" customHeight="1">
      <c r="F160" s="36"/>
    </row>
    <row r="161" spans="6:6" ht="18" customHeight="1">
      <c r="F161" s="36"/>
    </row>
    <row r="162" spans="6:6" ht="18" customHeight="1">
      <c r="F162" s="36"/>
    </row>
    <row r="163" spans="6:6" ht="18" customHeight="1">
      <c r="F163" s="36"/>
    </row>
    <row r="164" spans="6:6" ht="18" customHeight="1">
      <c r="F164" s="36"/>
    </row>
    <row r="165" spans="6:6" ht="18" customHeight="1">
      <c r="F165" s="36"/>
    </row>
    <row r="166" spans="6:6" ht="18" customHeight="1">
      <c r="F166" s="36"/>
    </row>
    <row r="167" spans="6:6" ht="18" customHeight="1">
      <c r="F167" s="36"/>
    </row>
    <row r="168" spans="6:6" ht="18" customHeight="1">
      <c r="F168" s="36"/>
    </row>
    <row r="169" spans="6:6" ht="18" customHeight="1">
      <c r="F169" s="36"/>
    </row>
    <row r="170" spans="6:6" ht="18" customHeight="1">
      <c r="F170" s="36"/>
    </row>
    <row r="171" spans="6:6" ht="18" customHeight="1">
      <c r="F171" s="36"/>
    </row>
    <row r="172" spans="6:6" ht="18" customHeight="1">
      <c r="F172" s="36"/>
    </row>
    <row r="173" spans="6:6" ht="18" customHeight="1">
      <c r="F173" s="36"/>
    </row>
    <row r="174" spans="6:6" ht="18" customHeight="1">
      <c r="F174" s="36"/>
    </row>
    <row r="175" spans="6:6" ht="18" customHeight="1">
      <c r="F175" s="36"/>
    </row>
    <row r="176" spans="6:6" ht="18" customHeight="1">
      <c r="F176" s="36"/>
    </row>
    <row r="177" spans="6:6" ht="18" customHeight="1">
      <c r="F177" s="36"/>
    </row>
    <row r="178" spans="6:6" ht="18" customHeight="1">
      <c r="F178" s="36"/>
    </row>
    <row r="179" spans="6:6" ht="18" customHeight="1">
      <c r="F179" s="36"/>
    </row>
    <row r="180" spans="6:6" ht="18" customHeight="1">
      <c r="F180" s="36"/>
    </row>
    <row r="181" spans="6:6" ht="18" customHeight="1">
      <c r="F181" s="36"/>
    </row>
    <row r="182" spans="6:6" ht="18" customHeight="1">
      <c r="F182" s="36"/>
    </row>
    <row r="183" spans="6:6" ht="18" customHeight="1">
      <c r="F183" s="36"/>
    </row>
    <row r="184" spans="6:6" ht="18" customHeight="1">
      <c r="F184" s="36"/>
    </row>
    <row r="185" spans="6:6" ht="18" customHeight="1">
      <c r="F185" s="36"/>
    </row>
    <row r="186" spans="6:6" ht="18" customHeight="1">
      <c r="F186" s="36"/>
    </row>
    <row r="187" spans="6:6" ht="18" customHeight="1">
      <c r="F187" s="36"/>
    </row>
    <row r="188" spans="6:6" ht="18" customHeight="1">
      <c r="F188" s="36"/>
    </row>
    <row r="189" spans="6:6" ht="18" customHeight="1">
      <c r="F189" s="36"/>
    </row>
    <row r="190" spans="6:6" ht="18" customHeight="1">
      <c r="F190" s="36"/>
    </row>
    <row r="191" spans="6:6" ht="18" customHeight="1">
      <c r="F191" s="36"/>
    </row>
    <row r="192" spans="6:6" ht="18" customHeight="1">
      <c r="F192" s="36"/>
    </row>
    <row r="193" spans="6:6" ht="18" customHeight="1">
      <c r="F193" s="36"/>
    </row>
    <row r="194" spans="6:6" ht="18" customHeight="1">
      <c r="F194" s="36"/>
    </row>
    <row r="195" spans="6:6" ht="18" customHeight="1">
      <c r="F195" s="36"/>
    </row>
    <row r="196" spans="6:6" ht="18" customHeight="1">
      <c r="F196" s="36"/>
    </row>
    <row r="197" spans="6:6" ht="18" customHeight="1">
      <c r="F197" s="36"/>
    </row>
    <row r="198" spans="6:6" ht="18" customHeight="1">
      <c r="F198" s="36"/>
    </row>
    <row r="199" spans="6:6" ht="18" customHeight="1">
      <c r="F199" s="36"/>
    </row>
    <row r="200" spans="6:6" ht="18" customHeight="1">
      <c r="F200" s="36"/>
    </row>
    <row r="201" spans="6:6" ht="18" customHeight="1">
      <c r="F201" s="36"/>
    </row>
    <row r="202" spans="6:6" ht="18" customHeight="1">
      <c r="F202" s="36"/>
    </row>
    <row r="203" spans="6:6" ht="18" customHeight="1">
      <c r="F203" s="36"/>
    </row>
    <row r="204" spans="6:6" ht="18" customHeight="1">
      <c r="F204" s="36"/>
    </row>
    <row r="205" spans="6:6" ht="18" customHeight="1">
      <c r="F205" s="36"/>
    </row>
    <row r="206" spans="6:6" ht="18" customHeight="1">
      <c r="F206" s="36"/>
    </row>
    <row r="207" spans="6:6" ht="18" customHeight="1">
      <c r="F207" s="36"/>
    </row>
    <row r="208" spans="6:6" ht="18" customHeight="1">
      <c r="F208" s="36"/>
    </row>
    <row r="209" spans="6:6" ht="18" customHeight="1">
      <c r="F209" s="36"/>
    </row>
    <row r="210" spans="6:6" ht="18" customHeight="1">
      <c r="F210" s="36"/>
    </row>
    <row r="211" spans="6:6" ht="18" customHeight="1">
      <c r="F211" s="36"/>
    </row>
    <row r="212" spans="6:6" ht="18" customHeight="1">
      <c r="F212" s="36"/>
    </row>
    <row r="213" spans="6:6" ht="18" customHeight="1">
      <c r="F213" s="36"/>
    </row>
    <row r="214" spans="6:6" ht="18" customHeight="1">
      <c r="F214" s="36"/>
    </row>
    <row r="215" spans="6:6" ht="18" customHeight="1">
      <c r="F215" s="36"/>
    </row>
    <row r="216" spans="6:6" ht="18" customHeight="1">
      <c r="F216" s="36"/>
    </row>
    <row r="217" spans="6:6" ht="18" customHeight="1">
      <c r="F217" s="36"/>
    </row>
    <row r="218" spans="6:6" ht="18" customHeight="1">
      <c r="F218" s="36"/>
    </row>
    <row r="219" spans="6:6" ht="18" customHeight="1">
      <c r="F219" s="36"/>
    </row>
    <row r="220" spans="6:6" ht="18" customHeight="1">
      <c r="F220" s="36"/>
    </row>
    <row r="221" spans="6:6" ht="18" customHeight="1">
      <c r="F221" s="36"/>
    </row>
    <row r="222" spans="6:6" ht="18" customHeight="1">
      <c r="F222" s="36"/>
    </row>
    <row r="223" spans="6:6" ht="18" customHeight="1">
      <c r="F223" s="36"/>
    </row>
    <row r="224" spans="6:6" ht="18" customHeight="1">
      <c r="F224" s="36"/>
    </row>
    <row r="225" spans="6:6" ht="18" customHeight="1">
      <c r="F225" s="36"/>
    </row>
    <row r="226" spans="6:6" ht="18" customHeight="1">
      <c r="F226" s="36"/>
    </row>
    <row r="227" spans="6:6" ht="18" customHeight="1">
      <c r="F227" s="36"/>
    </row>
    <row r="228" spans="6:6" ht="18" customHeight="1">
      <c r="F228" s="36"/>
    </row>
    <row r="229" spans="6:6" ht="18" customHeight="1">
      <c r="F229" s="36"/>
    </row>
    <row r="230" spans="6:6" ht="18" customHeight="1">
      <c r="F230" s="36"/>
    </row>
    <row r="231" spans="6:6" ht="18" customHeight="1">
      <c r="F231" s="36"/>
    </row>
    <row r="232" spans="6:6" ht="18" customHeight="1">
      <c r="F232" s="36"/>
    </row>
    <row r="233" spans="6:6" ht="18" customHeight="1">
      <c r="F233" s="36"/>
    </row>
    <row r="234" spans="6:6" ht="18" customHeight="1">
      <c r="F234" s="36"/>
    </row>
    <row r="235" spans="6:6" ht="18" customHeight="1">
      <c r="F235" s="36"/>
    </row>
    <row r="236" spans="6:6" ht="18" customHeight="1">
      <c r="F236" s="36"/>
    </row>
    <row r="237" spans="6:6" ht="18" customHeight="1">
      <c r="F237" s="36"/>
    </row>
    <row r="238" spans="6:6" ht="18" customHeight="1">
      <c r="F238" s="36"/>
    </row>
    <row r="239" spans="6:6" ht="18" customHeight="1">
      <c r="F239" s="36"/>
    </row>
    <row r="240" spans="6:6" ht="18" customHeight="1">
      <c r="F240" s="36"/>
    </row>
    <row r="241" spans="6:6" ht="18" customHeight="1">
      <c r="F241" s="36"/>
    </row>
    <row r="242" spans="6:6" ht="18" customHeight="1">
      <c r="F242" s="36"/>
    </row>
    <row r="243" spans="6:6" ht="18" customHeight="1">
      <c r="F243" s="36"/>
    </row>
    <row r="244" spans="6:6" ht="18" customHeight="1">
      <c r="F244" s="36"/>
    </row>
    <row r="245" spans="6:6" ht="18" customHeight="1">
      <c r="F245" s="36"/>
    </row>
    <row r="246" spans="6:6" ht="18" customHeight="1">
      <c r="F246" s="36"/>
    </row>
    <row r="247" spans="6:6" ht="18" customHeight="1">
      <c r="F247" s="36"/>
    </row>
    <row r="248" spans="6:6" ht="18" customHeight="1">
      <c r="F248" s="36"/>
    </row>
    <row r="249" spans="6:6" ht="18" customHeight="1">
      <c r="F249" s="36"/>
    </row>
    <row r="250" spans="6:6" ht="18" customHeight="1">
      <c r="F250" s="36"/>
    </row>
    <row r="251" spans="6:6" ht="18" customHeight="1">
      <c r="F251" s="36"/>
    </row>
    <row r="252" spans="6:6" ht="18" customHeight="1">
      <c r="F252" s="36"/>
    </row>
    <row r="253" spans="6:6" ht="18" customHeight="1">
      <c r="F253" s="36"/>
    </row>
    <row r="254" spans="6:6" ht="18" customHeight="1">
      <c r="F254" s="36"/>
    </row>
    <row r="255" spans="6:6" ht="18" customHeight="1">
      <c r="F255" s="36"/>
    </row>
    <row r="256" spans="6:6" ht="18" customHeight="1">
      <c r="F256" s="36"/>
    </row>
    <row r="257" spans="6:6" ht="18" customHeight="1">
      <c r="F257" s="36"/>
    </row>
    <row r="258" spans="6:6" ht="18" customHeight="1">
      <c r="F258" s="36"/>
    </row>
    <row r="259" spans="6:6" ht="18" customHeight="1">
      <c r="F259" s="36"/>
    </row>
    <row r="260" spans="6:6" ht="18" customHeight="1">
      <c r="F260" s="36"/>
    </row>
    <row r="261" spans="6:6" ht="18" customHeight="1">
      <c r="F261" s="36"/>
    </row>
    <row r="262" spans="6:6" ht="18" customHeight="1">
      <c r="F262" s="36"/>
    </row>
    <row r="263" spans="6:6" ht="18" customHeight="1">
      <c r="F263" s="36"/>
    </row>
    <row r="264" spans="6:6" ht="18" customHeight="1">
      <c r="F264" s="36"/>
    </row>
    <row r="265" spans="6:6" ht="18" customHeight="1">
      <c r="F265" s="36"/>
    </row>
    <row r="266" spans="6:6" ht="18" customHeight="1">
      <c r="F266" s="36"/>
    </row>
    <row r="267" spans="6:6" ht="18" customHeight="1">
      <c r="F267" s="36"/>
    </row>
    <row r="268" spans="6:6" ht="18" customHeight="1">
      <c r="F268" s="36"/>
    </row>
    <row r="269" spans="6:6" ht="18" customHeight="1">
      <c r="F269" s="36"/>
    </row>
    <row r="270" spans="6:6" ht="18" customHeight="1">
      <c r="F270" s="36"/>
    </row>
    <row r="271" spans="6:6" ht="18" customHeight="1">
      <c r="F271" s="36"/>
    </row>
    <row r="272" spans="6:6" ht="18" customHeight="1">
      <c r="F272" s="36"/>
    </row>
    <row r="273" spans="6:6" ht="18" customHeight="1">
      <c r="F273" s="36"/>
    </row>
    <row r="274" spans="6:6" ht="18" customHeight="1">
      <c r="F274" s="36"/>
    </row>
    <row r="275" spans="6:6" ht="18" customHeight="1">
      <c r="F275" s="36"/>
    </row>
    <row r="276" spans="6:6" ht="18" customHeight="1">
      <c r="F276" s="36"/>
    </row>
    <row r="277" spans="6:6" ht="18" customHeight="1">
      <c r="F277" s="36"/>
    </row>
    <row r="278" spans="6:6" ht="18" customHeight="1">
      <c r="F278" s="36"/>
    </row>
    <row r="279" spans="6:6" ht="18" customHeight="1">
      <c r="F279" s="36"/>
    </row>
    <row r="280" spans="6:6" ht="18" customHeight="1">
      <c r="F280" s="36"/>
    </row>
    <row r="281" spans="6:6" ht="18" customHeight="1">
      <c r="F281" s="36"/>
    </row>
    <row r="282" spans="6:6" ht="18" customHeight="1">
      <c r="F282" s="36"/>
    </row>
    <row r="283" spans="6:6" ht="18" customHeight="1">
      <c r="F283" s="36"/>
    </row>
    <row r="284" spans="6:6" ht="18" customHeight="1">
      <c r="F284" s="36"/>
    </row>
    <row r="285" spans="6:6" ht="18" customHeight="1">
      <c r="F285" s="36"/>
    </row>
    <row r="286" spans="6:6" ht="18" customHeight="1">
      <c r="F286" s="36"/>
    </row>
    <row r="287" spans="6:6" ht="18" customHeight="1">
      <c r="F287" s="36"/>
    </row>
    <row r="288" spans="6:6" ht="18" customHeight="1">
      <c r="F288" s="36"/>
    </row>
    <row r="289" spans="6:6" ht="18" customHeight="1">
      <c r="F289" s="36"/>
    </row>
    <row r="290" spans="6:6" ht="18" customHeight="1">
      <c r="F290" s="36"/>
    </row>
    <row r="291" spans="6:6" ht="18" customHeight="1">
      <c r="F291" s="36"/>
    </row>
    <row r="292" spans="6:6" ht="18" customHeight="1">
      <c r="F292" s="36"/>
    </row>
    <row r="293" spans="6:6" ht="18" customHeight="1">
      <c r="F293" s="36"/>
    </row>
    <row r="294" spans="6:6" ht="18" customHeight="1">
      <c r="F294" s="36"/>
    </row>
    <row r="295" spans="6:6" ht="18" customHeight="1">
      <c r="F295" s="36"/>
    </row>
    <row r="296" spans="6:6" ht="18" customHeight="1">
      <c r="F296" s="36"/>
    </row>
    <row r="297" spans="6:6" ht="18" customHeight="1">
      <c r="F297" s="36"/>
    </row>
    <row r="298" spans="6:6" ht="18" customHeight="1">
      <c r="F298" s="36"/>
    </row>
    <row r="299" spans="6:6" ht="18" customHeight="1">
      <c r="F299" s="36"/>
    </row>
    <row r="300" spans="6:6" ht="18" customHeight="1">
      <c r="F300" s="36"/>
    </row>
    <row r="301" spans="6:6" ht="18" customHeight="1">
      <c r="F301" s="36"/>
    </row>
    <row r="302" spans="6:6" ht="18" customHeight="1">
      <c r="F302" s="36"/>
    </row>
    <row r="303" spans="6:6" ht="18" customHeight="1">
      <c r="F303" s="36"/>
    </row>
    <row r="304" spans="6:6" ht="18" customHeight="1">
      <c r="F304" s="36"/>
    </row>
    <row r="305" spans="6:6" ht="18" customHeight="1">
      <c r="F305" s="36"/>
    </row>
    <row r="306" spans="6:6" ht="18" customHeight="1">
      <c r="F306" s="36"/>
    </row>
    <row r="307" spans="6:6" ht="18" customHeight="1">
      <c r="F307" s="36"/>
    </row>
    <row r="308" spans="6:6" ht="18" customHeight="1">
      <c r="F308" s="36"/>
    </row>
    <row r="309" spans="6:6" ht="18" customHeight="1">
      <c r="F309" s="36"/>
    </row>
    <row r="310" spans="6:6" ht="18" customHeight="1">
      <c r="F310" s="36"/>
    </row>
    <row r="311" spans="6:6" ht="18" customHeight="1">
      <c r="F311" s="36"/>
    </row>
    <row r="312" spans="6:6" ht="18" customHeight="1">
      <c r="F312" s="36"/>
    </row>
    <row r="313" spans="6:6" ht="18" customHeight="1">
      <c r="F313" s="36"/>
    </row>
    <row r="314" spans="6:6" ht="18" customHeight="1">
      <c r="F314" s="36"/>
    </row>
    <row r="315" spans="6:6" ht="18" customHeight="1">
      <c r="F315" s="36"/>
    </row>
    <row r="316" spans="6:6" ht="18" customHeight="1">
      <c r="F316" s="36"/>
    </row>
    <row r="317" spans="6:6" ht="18" customHeight="1">
      <c r="F317" s="36"/>
    </row>
    <row r="318" spans="6:6" ht="18" customHeight="1">
      <c r="F318" s="36"/>
    </row>
    <row r="319" spans="6:6" ht="18" customHeight="1">
      <c r="F319" s="36"/>
    </row>
    <row r="320" spans="6:6" ht="18" customHeight="1">
      <c r="F320" s="36"/>
    </row>
    <row r="321" spans="6:6" ht="18" customHeight="1">
      <c r="F321" s="36"/>
    </row>
    <row r="322" spans="6:6" ht="18" customHeight="1">
      <c r="F322" s="36"/>
    </row>
    <row r="323" spans="6:6" ht="18" customHeight="1">
      <c r="F323" s="36"/>
    </row>
    <row r="324" spans="6:6" ht="18" customHeight="1">
      <c r="F324" s="36"/>
    </row>
    <row r="325" spans="6:6" ht="18" customHeight="1">
      <c r="F325" s="36"/>
    </row>
    <row r="326" spans="6:6" ht="18" customHeight="1">
      <c r="F326" s="36"/>
    </row>
    <row r="327" spans="6:6" ht="18" customHeight="1">
      <c r="F327" s="36"/>
    </row>
    <row r="328" spans="6:6" ht="18" customHeight="1">
      <c r="F328" s="36"/>
    </row>
    <row r="329" spans="6:6" ht="18" customHeight="1">
      <c r="F329" s="36"/>
    </row>
    <row r="330" spans="6:6" ht="18" customHeight="1">
      <c r="F330" s="36"/>
    </row>
    <row r="331" spans="6:6" ht="18" customHeight="1">
      <c r="F331" s="36"/>
    </row>
    <row r="332" spans="6:6" ht="18" customHeight="1">
      <c r="F332" s="36"/>
    </row>
    <row r="333" spans="6:6" ht="18" customHeight="1">
      <c r="F333" s="36"/>
    </row>
    <row r="334" spans="6:6" ht="18" customHeight="1">
      <c r="F334" s="36"/>
    </row>
    <row r="335" spans="6:6" ht="18" customHeight="1">
      <c r="F335" s="36"/>
    </row>
    <row r="336" spans="6:6" ht="18" customHeight="1">
      <c r="F336" s="36"/>
    </row>
    <row r="337" spans="6:6" ht="18" customHeight="1">
      <c r="F337" s="36"/>
    </row>
    <row r="338" spans="6:6" ht="18" customHeight="1">
      <c r="F338" s="36"/>
    </row>
    <row r="339" spans="6:6" ht="18" customHeight="1">
      <c r="F339" s="36"/>
    </row>
    <row r="340" spans="6:6" ht="18" customHeight="1">
      <c r="F340" s="36"/>
    </row>
    <row r="341" spans="6:6" ht="18" customHeight="1">
      <c r="F341" s="36"/>
    </row>
    <row r="342" spans="6:6" ht="18" customHeight="1">
      <c r="F342" s="36"/>
    </row>
    <row r="343" spans="6:6" ht="18" customHeight="1">
      <c r="F343" s="36"/>
    </row>
    <row r="344" spans="6:6" ht="18" customHeight="1">
      <c r="F344" s="36"/>
    </row>
    <row r="345" spans="6:6" ht="18" customHeight="1">
      <c r="F345" s="36"/>
    </row>
    <row r="346" spans="6:6" ht="18" customHeight="1">
      <c r="F346" s="36"/>
    </row>
    <row r="347" spans="6:6" ht="18" customHeight="1">
      <c r="F347" s="36"/>
    </row>
    <row r="348" spans="6:6" ht="18" customHeight="1">
      <c r="F348" s="36"/>
    </row>
    <row r="349" spans="6:6" ht="18" customHeight="1">
      <c r="F349" s="36"/>
    </row>
    <row r="350" spans="6:6" ht="18" customHeight="1">
      <c r="F350" s="36"/>
    </row>
    <row r="351" spans="6:6" ht="18" customHeight="1">
      <c r="F351" s="36"/>
    </row>
    <row r="352" spans="6:6" ht="18" customHeight="1">
      <c r="F352" s="36"/>
    </row>
    <row r="353" spans="6:6" ht="18" customHeight="1">
      <c r="F353" s="36"/>
    </row>
    <row r="354" spans="6:6" ht="18" customHeight="1">
      <c r="F354" s="36"/>
    </row>
    <row r="355" spans="6:6" ht="18" customHeight="1">
      <c r="F355" s="36"/>
    </row>
    <row r="356" spans="6:6" ht="18" customHeight="1">
      <c r="F356" s="36"/>
    </row>
    <row r="357" spans="6:6" ht="18" customHeight="1">
      <c r="F357" s="36"/>
    </row>
    <row r="358" spans="6:6" ht="18" customHeight="1">
      <c r="F358" s="36"/>
    </row>
    <row r="359" spans="6:6" ht="18" customHeight="1">
      <c r="F359" s="36"/>
    </row>
    <row r="360" spans="6:6" ht="18" customHeight="1">
      <c r="F360" s="36"/>
    </row>
    <row r="361" spans="6:6" ht="18" customHeight="1">
      <c r="F361" s="36"/>
    </row>
    <row r="362" spans="6:6" ht="18" customHeight="1">
      <c r="F362" s="36"/>
    </row>
    <row r="363" spans="6:6" ht="18" customHeight="1">
      <c r="F363" s="36"/>
    </row>
    <row r="364" spans="6:6" ht="18" customHeight="1">
      <c r="F364" s="36"/>
    </row>
    <row r="365" spans="6:6" ht="18" customHeight="1">
      <c r="F365" s="36"/>
    </row>
    <row r="366" spans="6:6" ht="18" customHeight="1">
      <c r="F366" s="36"/>
    </row>
    <row r="367" spans="6:6" ht="18" customHeight="1">
      <c r="F367" s="36"/>
    </row>
    <row r="368" spans="6:6" ht="18" customHeight="1">
      <c r="F368" s="36"/>
    </row>
    <row r="369" spans="6:6" ht="18" customHeight="1">
      <c r="F369" s="36"/>
    </row>
    <row r="370" spans="6:6" ht="18" customHeight="1">
      <c r="F370" s="36"/>
    </row>
    <row r="371" spans="6:6" ht="18" customHeight="1">
      <c r="F371" s="36"/>
    </row>
    <row r="372" spans="6:6" ht="18" customHeight="1">
      <c r="F372" s="36"/>
    </row>
    <row r="373" spans="6:6" ht="18" customHeight="1">
      <c r="F373" s="36"/>
    </row>
    <row r="374" spans="6:6" ht="18" customHeight="1">
      <c r="F374" s="36"/>
    </row>
    <row r="375" spans="6:6" ht="18" customHeight="1">
      <c r="F375" s="36"/>
    </row>
    <row r="376" spans="6:6" ht="18" customHeight="1">
      <c r="F376" s="36"/>
    </row>
    <row r="377" spans="6:6" ht="18" customHeight="1">
      <c r="F377" s="36"/>
    </row>
    <row r="378" spans="6:6" ht="18" customHeight="1">
      <c r="F378" s="36"/>
    </row>
    <row r="379" spans="6:6" ht="18" customHeight="1">
      <c r="F379" s="36"/>
    </row>
    <row r="380" spans="6:6" ht="18" customHeight="1">
      <c r="F380" s="36"/>
    </row>
    <row r="381" spans="6:6" ht="18" customHeight="1">
      <c r="F381" s="36"/>
    </row>
    <row r="382" spans="6:6" ht="18" customHeight="1">
      <c r="F382" s="36"/>
    </row>
    <row r="383" spans="6:6" ht="18" customHeight="1">
      <c r="F383" s="36"/>
    </row>
    <row r="384" spans="6:6" ht="18" customHeight="1">
      <c r="F384" s="36"/>
    </row>
    <row r="385" spans="6:6" ht="18" customHeight="1">
      <c r="F385" s="36"/>
    </row>
    <row r="386" spans="6:6" ht="18" customHeight="1">
      <c r="F386" s="36"/>
    </row>
    <row r="387" spans="6:6" ht="18" customHeight="1">
      <c r="F387" s="36"/>
    </row>
    <row r="388" spans="6:6" ht="18" customHeight="1">
      <c r="F388" s="36"/>
    </row>
    <row r="389" spans="6:6" ht="18" customHeight="1">
      <c r="F389" s="36"/>
    </row>
    <row r="390" spans="6:6" ht="18" customHeight="1">
      <c r="F390" s="36"/>
    </row>
    <row r="391" spans="6:6" ht="18" customHeight="1">
      <c r="F391" s="36"/>
    </row>
    <row r="392" spans="6:6" ht="18" customHeight="1">
      <c r="F392" s="36"/>
    </row>
    <row r="393" spans="6:6" ht="18" customHeight="1">
      <c r="F393" s="36"/>
    </row>
    <row r="394" spans="6:6" ht="18" customHeight="1">
      <c r="F394" s="36"/>
    </row>
    <row r="395" spans="6:6" ht="18" customHeight="1">
      <c r="F395" s="36"/>
    </row>
    <row r="396" spans="6:6" ht="18" customHeight="1">
      <c r="F396" s="36"/>
    </row>
    <row r="397" spans="6:6" ht="18" customHeight="1">
      <c r="F397" s="36"/>
    </row>
    <row r="398" spans="6:6" ht="18" customHeight="1">
      <c r="F398" s="36"/>
    </row>
    <row r="399" spans="6:6" ht="18" customHeight="1">
      <c r="F399" s="36"/>
    </row>
    <row r="400" spans="6:6" ht="18" customHeight="1">
      <c r="F400" s="36"/>
    </row>
    <row r="401" spans="6:6" ht="18" customHeight="1">
      <c r="F401" s="36"/>
    </row>
    <row r="402" spans="6:6" ht="18" customHeight="1">
      <c r="F402" s="36"/>
    </row>
    <row r="403" spans="6:6" ht="18" customHeight="1">
      <c r="F403" s="36"/>
    </row>
    <row r="404" spans="6:6" ht="18" customHeight="1">
      <c r="F404" s="36"/>
    </row>
    <row r="405" spans="6:6" ht="18" customHeight="1">
      <c r="F405" s="36"/>
    </row>
    <row r="406" spans="6:6" ht="18" customHeight="1">
      <c r="F406" s="36"/>
    </row>
    <row r="407" spans="6:6" ht="18" customHeight="1">
      <c r="F407" s="36"/>
    </row>
    <row r="408" spans="6:6" ht="18" customHeight="1">
      <c r="F408" s="36"/>
    </row>
    <row r="409" spans="6:6" ht="18" customHeight="1">
      <c r="F409" s="36"/>
    </row>
    <row r="410" spans="6:6" ht="18" customHeight="1">
      <c r="F410" s="36"/>
    </row>
    <row r="411" spans="6:6" ht="18" customHeight="1">
      <c r="F411" s="36"/>
    </row>
    <row r="412" spans="6:6" ht="18" customHeight="1">
      <c r="F412" s="36"/>
    </row>
    <row r="413" spans="6:6" ht="18" customHeight="1">
      <c r="F413" s="36"/>
    </row>
    <row r="414" spans="6:6" ht="18" customHeight="1">
      <c r="F414" s="36"/>
    </row>
    <row r="415" spans="6:6" ht="18" customHeight="1">
      <c r="F415" s="36"/>
    </row>
    <row r="416" spans="6:6" ht="18" customHeight="1">
      <c r="F416" s="36"/>
    </row>
    <row r="417" spans="6:6" ht="18" customHeight="1">
      <c r="F417" s="36"/>
    </row>
    <row r="418" spans="6:6" ht="18" customHeight="1">
      <c r="F418" s="36"/>
    </row>
    <row r="419" spans="6:6" ht="18" customHeight="1">
      <c r="F419" s="36"/>
    </row>
    <row r="420" spans="6:6" ht="18" customHeight="1">
      <c r="F420" s="36"/>
    </row>
    <row r="421" spans="6:6" ht="18" customHeight="1">
      <c r="F421" s="36"/>
    </row>
    <row r="422" spans="6:6" ht="18" customHeight="1">
      <c r="F422" s="36"/>
    </row>
  </sheetData>
  <dataConsolidate topLabels="1">
    <dataRefs count="3">
      <dataRef ref="A1:XFD1048576" sheet="ISP"/>
      <dataRef ref="A2:O276" sheet="Wireless"/>
      <dataRef ref="A1:M525" sheet="Wireline"/>
    </dataRefs>
  </dataConsolidate>
  <phoneticPr fontId="4" type="noConversion"/>
  <conditionalFormatting sqref="A1:C1 G1:I1 M1:XFD1">
    <cfRule type="cellIs" dxfId="169" priority="6" operator="equal">
      <formula>0</formula>
    </cfRule>
  </conditionalFormatting>
  <conditionalFormatting sqref="D1">
    <cfRule type="cellIs" dxfId="168" priority="3" operator="equal">
      <formula>0</formula>
    </cfRule>
  </conditionalFormatting>
  <conditionalFormatting sqref="E1">
    <cfRule type="cellIs" dxfId="167" priority="1" operator="equal">
      <formula>0</formula>
    </cfRule>
  </conditionalFormatting>
  <conditionalFormatting sqref="F1">
    <cfRule type="cellIs" dxfId="166" priority="2" operator="equal">
      <formula>0</formula>
    </cfRule>
  </conditionalFormatting>
  <conditionalFormatting sqref="J1:K1">
    <cfRule type="cellIs" dxfId="165" priority="5" operator="equal">
      <formula>0</formula>
    </cfRule>
  </conditionalFormatting>
  <conditionalFormatting sqref="L1">
    <cfRule type="cellIs" dxfId="164" priority="4" operator="equal">
      <formula>0</formula>
    </cfRule>
  </conditionalFormatting>
  <pageMargins left="0.7" right="0.7" top="0.75" bottom="0.75" header="0.3" footer="0.3"/>
  <pageSetup paperSize="9" orientation="portrait" verticalDpi="0" r:id="rId1"/>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8"/>
  <dimension ref="A1:J978"/>
  <sheetViews>
    <sheetView zoomScaleNormal="100" workbookViewId="0">
      <pane ySplit="1" topLeftCell="A2" activePane="bottomLeft" state="frozen"/>
      <selection activeCell="XEK27" sqref="XEK27:XEL27"/>
      <selection pane="bottomLeft" activeCell="E13" sqref="E13"/>
    </sheetView>
  </sheetViews>
  <sheetFormatPr baseColWidth="10" defaultColWidth="10.875" defaultRowHeight="18" customHeight="1"/>
  <cols>
    <col min="1" max="1" width="9.625" style="80" customWidth="1"/>
    <col min="2" max="2" width="6.625" style="80" customWidth="1"/>
    <col min="3" max="3" width="21.375" style="80" bestFit="1" customWidth="1"/>
    <col min="4" max="4" width="24.375" style="80" customWidth="1"/>
    <col min="5" max="5" width="27.625" style="80" customWidth="1"/>
    <col min="6" max="6" width="21.875" style="80" customWidth="1"/>
    <col min="7" max="7" width="29.625" style="80" customWidth="1"/>
    <col min="8" max="8" width="27.875" style="80" hidden="1" customWidth="1"/>
    <col min="9" max="9" width="29.5" style="82" customWidth="1"/>
    <col min="10" max="10" width="255.625" style="80" bestFit="1" customWidth="1"/>
    <col min="11" max="16384" width="10.875" style="80"/>
  </cols>
  <sheetData>
    <row r="1" spans="1:10" s="79" customFormat="1" ht="18" customHeight="1">
      <c r="A1" s="87" t="s">
        <v>76</v>
      </c>
      <c r="B1" s="87" t="s">
        <v>77</v>
      </c>
      <c r="C1" s="87" t="s">
        <v>0</v>
      </c>
      <c r="D1" s="8" t="s">
        <v>100</v>
      </c>
      <c r="E1" s="87" t="s">
        <v>101</v>
      </c>
      <c r="F1" s="8" t="s">
        <v>102</v>
      </c>
      <c r="G1" s="87" t="s">
        <v>78</v>
      </c>
      <c r="H1" s="68" t="s">
        <v>79</v>
      </c>
      <c r="I1" s="87" t="s">
        <v>103</v>
      </c>
      <c r="J1" s="93" t="s">
        <v>74</v>
      </c>
    </row>
    <row r="2" spans="1:10" ht="18" customHeight="1">
      <c r="C2" s="70" t="s">
        <v>61</v>
      </c>
      <c r="D2" s="70"/>
      <c r="E2" s="81"/>
      <c r="F2" s="81"/>
      <c r="G2" s="81"/>
      <c r="J2" s="105" t="s">
        <v>63</v>
      </c>
    </row>
    <row r="3" spans="1:10" ht="18" customHeight="1">
      <c r="G3" s="81"/>
    </row>
    <row r="10" spans="1:10" ht="18" customHeight="1">
      <c r="G10" s="81"/>
    </row>
    <row r="11" spans="1:10" ht="18" customHeight="1">
      <c r="E11" s="81"/>
      <c r="F11" s="81"/>
      <c r="G11" s="81"/>
    </row>
    <row r="12" spans="1:10" ht="18" customHeight="1">
      <c r="E12" s="81"/>
      <c r="F12" s="81"/>
      <c r="G12" s="81"/>
    </row>
    <row r="13" spans="1:10" ht="18" customHeight="1">
      <c r="G13" s="81"/>
    </row>
    <row r="21" spans="5:6" ht="18" customHeight="1">
      <c r="E21" s="81"/>
      <c r="F21" s="81"/>
    </row>
    <row r="22" spans="5:6" ht="18" customHeight="1">
      <c r="E22" s="81"/>
      <c r="F22" s="81"/>
    </row>
    <row r="31" spans="5:6" ht="18" customHeight="1">
      <c r="E31" s="81"/>
      <c r="F31" s="81"/>
    </row>
    <row r="32" spans="5:6" ht="18" customHeight="1">
      <c r="E32" s="81"/>
      <c r="F32" s="81"/>
    </row>
    <row r="33" spans="5:7" ht="18" customHeight="1">
      <c r="E33" s="81"/>
      <c r="F33" s="81"/>
    </row>
    <row r="42" spans="5:7" ht="18" customHeight="1">
      <c r="G42" s="81"/>
    </row>
    <row r="44" spans="5:7" ht="18" customHeight="1">
      <c r="E44" s="81"/>
      <c r="F44" s="81"/>
    </row>
    <row r="46" spans="5:7" ht="18" customHeight="1">
      <c r="E46" s="81"/>
      <c r="F46" s="81"/>
    </row>
    <row r="47" spans="5:7" ht="18" customHeight="1">
      <c r="E47" s="81"/>
      <c r="F47" s="81"/>
    </row>
    <row r="54" spans="5:6" ht="18" customHeight="1">
      <c r="E54" s="81"/>
      <c r="F54" s="81"/>
    </row>
    <row r="55" spans="5:6" ht="18" customHeight="1">
      <c r="E55" s="81"/>
      <c r="F55" s="81"/>
    </row>
    <row r="57" spans="5:6" ht="18" customHeight="1">
      <c r="E57" s="81"/>
      <c r="F57" s="81"/>
    </row>
    <row r="58" spans="5:6" ht="18" customHeight="1">
      <c r="E58" s="81"/>
      <c r="F58" s="81"/>
    </row>
    <row r="59" spans="5:6" ht="18" customHeight="1">
      <c r="E59" s="81"/>
      <c r="F59" s="81"/>
    </row>
    <row r="61" spans="5:6" ht="18" customHeight="1">
      <c r="E61" s="81"/>
      <c r="F61" s="81"/>
    </row>
    <row r="62" spans="5:6" ht="18" customHeight="1">
      <c r="E62" s="81"/>
      <c r="F62" s="81"/>
    </row>
    <row r="63" spans="5:6" ht="18" customHeight="1">
      <c r="E63" s="81"/>
      <c r="F63" s="81"/>
    </row>
    <row r="64" spans="5:6" ht="18" customHeight="1">
      <c r="E64" s="81"/>
      <c r="F64" s="81"/>
    </row>
    <row r="69" spans="5:6" ht="18" customHeight="1">
      <c r="E69" s="81"/>
      <c r="F69" s="81"/>
    </row>
    <row r="72" spans="5:6" ht="18" customHeight="1">
      <c r="E72" s="81"/>
      <c r="F72" s="81"/>
    </row>
    <row r="73" spans="5:6" ht="18" customHeight="1">
      <c r="E73" s="81"/>
      <c r="F73" s="81"/>
    </row>
    <row r="75" spans="5:6" ht="18" customHeight="1">
      <c r="E75" s="81"/>
      <c r="F75" s="81"/>
    </row>
    <row r="76" spans="5:6" ht="18" customHeight="1">
      <c r="E76" s="81"/>
      <c r="F76" s="81"/>
    </row>
    <row r="77" spans="5:6" ht="18" customHeight="1">
      <c r="E77" s="81"/>
      <c r="F77" s="81"/>
    </row>
    <row r="78" spans="5:6" ht="18" customHeight="1">
      <c r="E78" s="81"/>
      <c r="F78" s="81"/>
    </row>
    <row r="83" spans="5:6" ht="18" customHeight="1">
      <c r="E83" s="81"/>
      <c r="F83" s="81"/>
    </row>
    <row r="87" spans="5:6" ht="18" customHeight="1">
      <c r="E87" s="81"/>
      <c r="F87" s="81"/>
    </row>
    <row r="88" spans="5:6" ht="18" customHeight="1">
      <c r="E88" s="81"/>
      <c r="F88" s="81"/>
    </row>
    <row r="89" spans="5:6" ht="18" customHeight="1">
      <c r="E89" s="81"/>
      <c r="F89" s="81"/>
    </row>
    <row r="90" spans="5:6" ht="18" customHeight="1">
      <c r="E90" s="81"/>
      <c r="F90" s="81"/>
    </row>
    <row r="91" spans="5:6" ht="18" customHeight="1">
      <c r="E91" s="81"/>
      <c r="F91" s="81"/>
    </row>
    <row r="92" spans="5:6" ht="18" customHeight="1">
      <c r="E92" s="81"/>
      <c r="F92" s="81"/>
    </row>
    <row r="93" spans="5:6" ht="18" customHeight="1">
      <c r="E93" s="81"/>
      <c r="F93" s="81"/>
    </row>
    <row r="94" spans="5:6" ht="18" customHeight="1">
      <c r="E94" s="83"/>
      <c r="F94" s="83"/>
    </row>
    <row r="95" spans="5:6" ht="18" customHeight="1">
      <c r="E95" s="84"/>
      <c r="F95" s="84"/>
    </row>
    <row r="96" spans="5:6" ht="18" customHeight="1">
      <c r="E96" s="84"/>
      <c r="F96" s="84"/>
    </row>
    <row r="97" spans="5:6" ht="18" customHeight="1">
      <c r="E97" s="84"/>
      <c r="F97" s="84"/>
    </row>
    <row r="98" spans="5:6" ht="18" customHeight="1">
      <c r="E98" s="84"/>
      <c r="F98" s="84"/>
    </row>
    <row r="99" spans="5:6" ht="18" customHeight="1">
      <c r="E99" s="84"/>
      <c r="F99" s="84"/>
    </row>
    <row r="100" spans="5:6" ht="18" customHeight="1">
      <c r="E100" s="84"/>
      <c r="F100" s="84"/>
    </row>
    <row r="101" spans="5:6" ht="18" customHeight="1">
      <c r="E101" s="84"/>
      <c r="F101" s="84"/>
    </row>
    <row r="102" spans="5:6" ht="18" customHeight="1">
      <c r="E102" s="84"/>
      <c r="F102" s="84"/>
    </row>
    <row r="103" spans="5:6" ht="18" customHeight="1">
      <c r="E103" s="84"/>
      <c r="F103" s="84"/>
    </row>
    <row r="104" spans="5:6" ht="18" customHeight="1">
      <c r="E104" s="84"/>
      <c r="F104" s="84"/>
    </row>
    <row r="105" spans="5:6" ht="18" customHeight="1">
      <c r="E105" s="84"/>
      <c r="F105" s="84"/>
    </row>
    <row r="106" spans="5:6" ht="18" customHeight="1">
      <c r="E106" s="84"/>
      <c r="F106" s="84"/>
    </row>
    <row r="107" spans="5:6" ht="18" customHeight="1">
      <c r="E107" s="84"/>
      <c r="F107" s="84"/>
    </row>
    <row r="108" spans="5:6" ht="18" customHeight="1">
      <c r="E108" s="84"/>
      <c r="F108" s="84"/>
    </row>
    <row r="109" spans="5:6" ht="18" customHeight="1">
      <c r="E109" s="84"/>
      <c r="F109" s="84"/>
    </row>
    <row r="110" spans="5:6" ht="18" customHeight="1">
      <c r="E110" s="84"/>
      <c r="F110" s="84"/>
    </row>
    <row r="111" spans="5:6" ht="18" customHeight="1">
      <c r="E111" s="84"/>
      <c r="F111" s="84"/>
    </row>
    <row r="112" spans="5:6" ht="18" customHeight="1">
      <c r="E112" s="84"/>
      <c r="F112" s="84"/>
    </row>
    <row r="113" spans="5:6" ht="18" customHeight="1">
      <c r="E113" s="84"/>
      <c r="F113" s="84"/>
    </row>
    <row r="114" spans="5:6" ht="18" customHeight="1">
      <c r="E114" s="84"/>
      <c r="F114" s="84"/>
    </row>
    <row r="115" spans="5:6" ht="18" customHeight="1">
      <c r="E115" s="84"/>
      <c r="F115" s="84"/>
    </row>
    <row r="116" spans="5:6" ht="18" customHeight="1">
      <c r="E116" s="84"/>
      <c r="F116" s="84"/>
    </row>
    <row r="117" spans="5:6" ht="18" customHeight="1">
      <c r="E117" s="84"/>
      <c r="F117" s="84"/>
    </row>
    <row r="118" spans="5:6" ht="18" customHeight="1">
      <c r="E118" s="84"/>
      <c r="F118" s="84"/>
    </row>
    <row r="119" spans="5:6" ht="18" customHeight="1">
      <c r="E119" s="84"/>
      <c r="F119" s="84"/>
    </row>
    <row r="120" spans="5:6" ht="18" customHeight="1">
      <c r="E120" s="84"/>
      <c r="F120" s="84"/>
    </row>
    <row r="121" spans="5:6" ht="18" customHeight="1">
      <c r="E121" s="84"/>
      <c r="F121" s="84"/>
    </row>
    <row r="122" spans="5:6" ht="18" customHeight="1">
      <c r="E122" s="84"/>
      <c r="F122" s="84"/>
    </row>
    <row r="123" spans="5:6" ht="18" customHeight="1">
      <c r="E123" s="84"/>
      <c r="F123" s="84"/>
    </row>
    <row r="124" spans="5:6" ht="18" customHeight="1">
      <c r="E124" s="84"/>
      <c r="F124" s="84"/>
    </row>
    <row r="125" spans="5:6" ht="18" customHeight="1">
      <c r="E125" s="84"/>
      <c r="F125" s="84"/>
    </row>
    <row r="126" spans="5:6" ht="18" customHeight="1">
      <c r="E126" s="84"/>
      <c r="F126" s="84"/>
    </row>
    <row r="127" spans="5:6" ht="18" customHeight="1">
      <c r="E127" s="84"/>
      <c r="F127" s="84"/>
    </row>
    <row r="128" spans="5:6" ht="18" customHeight="1">
      <c r="E128" s="84"/>
      <c r="F128" s="84"/>
    </row>
    <row r="129" spans="5:6" ht="18" customHeight="1">
      <c r="E129" s="84"/>
      <c r="F129" s="84"/>
    </row>
    <row r="130" spans="5:6" ht="18" customHeight="1">
      <c r="E130" s="84"/>
      <c r="F130" s="84"/>
    </row>
    <row r="131" spans="5:6" ht="18" customHeight="1">
      <c r="E131" s="84"/>
      <c r="F131" s="84"/>
    </row>
    <row r="132" spans="5:6" ht="18" customHeight="1">
      <c r="E132" s="84"/>
      <c r="F132" s="84"/>
    </row>
    <row r="133" spans="5:6" ht="18" customHeight="1">
      <c r="E133" s="84"/>
      <c r="F133" s="84"/>
    </row>
    <row r="134" spans="5:6" ht="18" customHeight="1">
      <c r="E134" s="84"/>
      <c r="F134" s="84"/>
    </row>
    <row r="135" spans="5:6" ht="18" customHeight="1">
      <c r="E135" s="84"/>
      <c r="F135" s="84"/>
    </row>
    <row r="136" spans="5:6" ht="18" customHeight="1">
      <c r="E136" s="84"/>
      <c r="F136" s="84"/>
    </row>
    <row r="137" spans="5:6" ht="18" customHeight="1">
      <c r="E137" s="84"/>
      <c r="F137" s="84"/>
    </row>
    <row r="138" spans="5:6" ht="18" customHeight="1">
      <c r="E138" s="84"/>
      <c r="F138" s="84"/>
    </row>
    <row r="139" spans="5:6" ht="18" customHeight="1">
      <c r="E139" s="84"/>
      <c r="F139" s="84"/>
    </row>
    <row r="140" spans="5:6" ht="18" customHeight="1">
      <c r="E140" s="84"/>
      <c r="F140" s="84"/>
    </row>
    <row r="141" spans="5:6" ht="18" customHeight="1">
      <c r="E141" s="84"/>
      <c r="F141" s="84"/>
    </row>
    <row r="142" spans="5:6" ht="18" customHeight="1">
      <c r="E142" s="84"/>
      <c r="F142" s="84"/>
    </row>
    <row r="143" spans="5:6" ht="18" customHeight="1">
      <c r="E143" s="84"/>
      <c r="F143" s="84"/>
    </row>
    <row r="144" spans="5:6" ht="18" customHeight="1">
      <c r="E144" s="84"/>
      <c r="F144" s="84"/>
    </row>
    <row r="145" spans="5:6" ht="18" customHeight="1">
      <c r="E145" s="84"/>
      <c r="F145" s="84"/>
    </row>
    <row r="146" spans="5:6" ht="18" customHeight="1">
      <c r="E146" s="84"/>
      <c r="F146" s="84"/>
    </row>
    <row r="147" spans="5:6" ht="18" customHeight="1">
      <c r="E147" s="84"/>
      <c r="F147" s="84"/>
    </row>
    <row r="148" spans="5:6" ht="18" customHeight="1">
      <c r="E148" s="84"/>
      <c r="F148" s="84"/>
    </row>
    <row r="149" spans="5:6" ht="18" customHeight="1">
      <c r="E149" s="84"/>
      <c r="F149" s="84"/>
    </row>
    <row r="150" spans="5:6" ht="18" customHeight="1">
      <c r="E150" s="84"/>
      <c r="F150" s="84"/>
    </row>
    <row r="151" spans="5:6" ht="18" customHeight="1">
      <c r="E151" s="84"/>
      <c r="F151" s="84"/>
    </row>
    <row r="152" spans="5:6" ht="18" customHeight="1">
      <c r="E152" s="84"/>
      <c r="F152" s="84"/>
    </row>
    <row r="153" spans="5:6" ht="18" customHeight="1">
      <c r="E153" s="84"/>
      <c r="F153" s="84"/>
    </row>
    <row r="154" spans="5:6" ht="18" customHeight="1">
      <c r="E154" s="84"/>
      <c r="F154" s="84"/>
    </row>
    <row r="155" spans="5:6" ht="18" customHeight="1">
      <c r="E155" s="84"/>
      <c r="F155" s="84"/>
    </row>
    <row r="156" spans="5:6" ht="18" customHeight="1">
      <c r="E156" s="84"/>
      <c r="F156" s="84"/>
    </row>
    <row r="157" spans="5:6" ht="18" customHeight="1">
      <c r="E157" s="84"/>
      <c r="F157" s="84"/>
    </row>
    <row r="158" spans="5:6" ht="18" customHeight="1">
      <c r="E158" s="84"/>
      <c r="F158" s="84"/>
    </row>
    <row r="159" spans="5:6" ht="18" customHeight="1">
      <c r="E159" s="84"/>
      <c r="F159" s="84"/>
    </row>
    <row r="160" spans="5:6" ht="18" customHeight="1">
      <c r="E160" s="84"/>
      <c r="F160" s="84"/>
    </row>
    <row r="161" spans="5:6" ht="18" customHeight="1">
      <c r="E161" s="84"/>
      <c r="F161" s="84"/>
    </row>
    <row r="162" spans="5:6" ht="18" customHeight="1">
      <c r="E162" s="84"/>
      <c r="F162" s="84"/>
    </row>
    <row r="163" spans="5:6" ht="18" customHeight="1">
      <c r="E163" s="84"/>
      <c r="F163" s="84"/>
    </row>
    <row r="164" spans="5:6" ht="18" customHeight="1">
      <c r="E164" s="84"/>
      <c r="F164" s="84"/>
    </row>
    <row r="165" spans="5:6" ht="18" customHeight="1">
      <c r="E165" s="84"/>
      <c r="F165" s="84"/>
    </row>
    <row r="166" spans="5:6" ht="18" customHeight="1">
      <c r="E166" s="84"/>
      <c r="F166" s="84"/>
    </row>
    <row r="167" spans="5:6" ht="18" customHeight="1">
      <c r="E167" s="84"/>
      <c r="F167" s="84"/>
    </row>
    <row r="168" spans="5:6" ht="18" customHeight="1">
      <c r="E168" s="84"/>
      <c r="F168" s="84"/>
    </row>
    <row r="169" spans="5:6" ht="18" customHeight="1">
      <c r="E169" s="84"/>
      <c r="F169" s="84"/>
    </row>
    <row r="170" spans="5:6" ht="18" customHeight="1">
      <c r="E170" s="84"/>
      <c r="F170" s="84"/>
    </row>
    <row r="171" spans="5:6" ht="18" customHeight="1">
      <c r="E171" s="84"/>
      <c r="F171" s="84"/>
    </row>
    <row r="172" spans="5:6" ht="18" customHeight="1">
      <c r="E172" s="84"/>
      <c r="F172" s="84"/>
    </row>
    <row r="173" spans="5:6" ht="18" customHeight="1">
      <c r="E173" s="84"/>
      <c r="F173" s="84"/>
    </row>
    <row r="174" spans="5:6" ht="18" customHeight="1">
      <c r="E174" s="84"/>
      <c r="F174" s="84"/>
    </row>
    <row r="175" spans="5:6" ht="18" customHeight="1">
      <c r="E175" s="84"/>
      <c r="F175" s="84"/>
    </row>
    <row r="176" spans="5:6" ht="18" customHeight="1">
      <c r="E176" s="84"/>
      <c r="F176" s="84"/>
    </row>
    <row r="177" spans="5:6" ht="18" customHeight="1">
      <c r="E177" s="84"/>
      <c r="F177" s="84"/>
    </row>
    <row r="178" spans="5:6" ht="18" customHeight="1">
      <c r="E178" s="84"/>
      <c r="F178" s="84"/>
    </row>
    <row r="179" spans="5:6" ht="18" customHeight="1">
      <c r="E179" s="84"/>
      <c r="F179" s="84"/>
    </row>
    <row r="180" spans="5:6" ht="18" customHeight="1">
      <c r="E180" s="84"/>
      <c r="F180" s="84"/>
    </row>
    <row r="181" spans="5:6" ht="18" customHeight="1">
      <c r="E181" s="84"/>
      <c r="F181" s="84"/>
    </row>
    <row r="182" spans="5:6" ht="18" customHeight="1">
      <c r="E182" s="84"/>
      <c r="F182" s="84"/>
    </row>
    <row r="183" spans="5:6" ht="18" customHeight="1">
      <c r="E183" s="84"/>
      <c r="F183" s="84"/>
    </row>
    <row r="184" spans="5:6" ht="18" customHeight="1">
      <c r="E184" s="84"/>
      <c r="F184" s="84"/>
    </row>
    <row r="185" spans="5:6" ht="18" customHeight="1">
      <c r="E185" s="84"/>
      <c r="F185" s="84"/>
    </row>
    <row r="186" spans="5:6" ht="18" customHeight="1">
      <c r="E186" s="84"/>
      <c r="F186" s="84"/>
    </row>
    <row r="187" spans="5:6" ht="18" customHeight="1">
      <c r="E187" s="84"/>
      <c r="F187" s="84"/>
    </row>
    <row r="188" spans="5:6" ht="18" customHeight="1">
      <c r="E188" s="84"/>
      <c r="F188" s="84"/>
    </row>
    <row r="189" spans="5:6" ht="18" customHeight="1">
      <c r="E189" s="84"/>
      <c r="F189" s="84"/>
    </row>
    <row r="190" spans="5:6" ht="18" customHeight="1">
      <c r="E190" s="84"/>
      <c r="F190" s="84"/>
    </row>
    <row r="191" spans="5:6" ht="18" customHeight="1">
      <c r="E191" s="84"/>
      <c r="F191" s="84"/>
    </row>
    <row r="192" spans="5:6" ht="18" customHeight="1">
      <c r="E192" s="84"/>
      <c r="F192" s="84"/>
    </row>
    <row r="193" spans="5:6" ht="18" customHeight="1">
      <c r="E193" s="84"/>
      <c r="F193" s="84"/>
    </row>
    <row r="194" spans="5:6" ht="18" customHeight="1">
      <c r="E194" s="84"/>
      <c r="F194" s="84"/>
    </row>
    <row r="195" spans="5:6" ht="18" customHeight="1">
      <c r="E195" s="84"/>
      <c r="F195" s="84"/>
    </row>
    <row r="196" spans="5:6" ht="18" customHeight="1">
      <c r="E196" s="84"/>
      <c r="F196" s="84"/>
    </row>
    <row r="197" spans="5:6" ht="18" customHeight="1">
      <c r="E197" s="84"/>
      <c r="F197" s="84"/>
    </row>
    <row r="198" spans="5:6" ht="18" customHeight="1">
      <c r="E198" s="84"/>
      <c r="F198" s="84"/>
    </row>
    <row r="199" spans="5:6" ht="18" customHeight="1">
      <c r="E199" s="84"/>
      <c r="F199" s="84"/>
    </row>
    <row r="200" spans="5:6" ht="18" customHeight="1">
      <c r="E200" s="84"/>
      <c r="F200" s="84"/>
    </row>
    <row r="201" spans="5:6" ht="18" customHeight="1">
      <c r="E201" s="84"/>
      <c r="F201" s="84"/>
    </row>
    <row r="202" spans="5:6" ht="18" customHeight="1">
      <c r="E202" s="84"/>
      <c r="F202" s="84"/>
    </row>
    <row r="203" spans="5:6" ht="18" customHeight="1">
      <c r="E203" s="84"/>
      <c r="F203" s="84"/>
    </row>
    <row r="204" spans="5:6" ht="18" customHeight="1">
      <c r="E204" s="84"/>
      <c r="F204" s="84"/>
    </row>
    <row r="205" spans="5:6" ht="18" customHeight="1">
      <c r="E205" s="84"/>
      <c r="F205" s="84"/>
    </row>
    <row r="206" spans="5:6" ht="18" customHeight="1">
      <c r="E206" s="84"/>
      <c r="F206" s="84"/>
    </row>
    <row r="207" spans="5:6" ht="18" customHeight="1">
      <c r="E207" s="84"/>
      <c r="F207" s="84"/>
    </row>
    <row r="208" spans="5:6" ht="18" customHeight="1">
      <c r="E208" s="84"/>
      <c r="F208" s="84"/>
    </row>
    <row r="209" spans="5:6" ht="18" customHeight="1">
      <c r="E209" s="84"/>
      <c r="F209" s="84"/>
    </row>
    <row r="210" spans="5:6" ht="18" customHeight="1">
      <c r="E210" s="84"/>
      <c r="F210" s="84"/>
    </row>
    <row r="211" spans="5:6" ht="18" customHeight="1">
      <c r="E211" s="84"/>
      <c r="F211" s="84"/>
    </row>
    <row r="212" spans="5:6" ht="18" customHeight="1">
      <c r="E212" s="84"/>
      <c r="F212" s="84"/>
    </row>
    <row r="213" spans="5:6" ht="18" customHeight="1">
      <c r="E213" s="84"/>
      <c r="F213" s="84"/>
    </row>
    <row r="214" spans="5:6" ht="18" customHeight="1">
      <c r="E214" s="84"/>
      <c r="F214" s="84"/>
    </row>
    <row r="215" spans="5:6" ht="18" customHeight="1">
      <c r="E215" s="84"/>
      <c r="F215" s="84"/>
    </row>
    <row r="216" spans="5:6" ht="18" customHeight="1">
      <c r="E216" s="84"/>
      <c r="F216" s="84"/>
    </row>
    <row r="217" spans="5:6" ht="18" customHeight="1">
      <c r="E217" s="84"/>
      <c r="F217" s="84"/>
    </row>
    <row r="218" spans="5:6" ht="18" customHeight="1">
      <c r="E218" s="84"/>
      <c r="F218" s="84"/>
    </row>
    <row r="219" spans="5:6" ht="18" customHeight="1">
      <c r="E219" s="84"/>
      <c r="F219" s="84"/>
    </row>
    <row r="220" spans="5:6" ht="18" customHeight="1">
      <c r="E220" s="84"/>
      <c r="F220" s="84"/>
    </row>
    <row r="221" spans="5:6" ht="18" customHeight="1">
      <c r="E221" s="84"/>
      <c r="F221" s="84"/>
    </row>
    <row r="222" spans="5:6" ht="18" customHeight="1">
      <c r="E222" s="84"/>
      <c r="F222" s="84"/>
    </row>
    <row r="223" spans="5:6" ht="18" customHeight="1">
      <c r="E223" s="84"/>
      <c r="F223" s="84"/>
    </row>
    <row r="224" spans="5:6" ht="18" customHeight="1">
      <c r="E224" s="84"/>
      <c r="F224" s="84"/>
    </row>
    <row r="225" spans="5:6" ht="18" customHeight="1">
      <c r="E225" s="84"/>
      <c r="F225" s="84"/>
    </row>
    <row r="226" spans="5:6" ht="18" customHeight="1">
      <c r="E226" s="84"/>
      <c r="F226" s="84"/>
    </row>
    <row r="227" spans="5:6" ht="18" customHeight="1">
      <c r="E227" s="84"/>
      <c r="F227" s="84"/>
    </row>
    <row r="228" spans="5:6" ht="18" customHeight="1">
      <c r="E228" s="84"/>
      <c r="F228" s="84"/>
    </row>
    <row r="229" spans="5:6" ht="18" customHeight="1">
      <c r="E229" s="84"/>
      <c r="F229" s="84"/>
    </row>
    <row r="230" spans="5:6" ht="18" customHeight="1">
      <c r="E230" s="84"/>
      <c r="F230" s="84"/>
    </row>
    <row r="231" spans="5:6" ht="18" customHeight="1">
      <c r="E231" s="84"/>
      <c r="F231" s="84"/>
    </row>
    <row r="232" spans="5:6" ht="18" customHeight="1">
      <c r="E232" s="84"/>
      <c r="F232" s="84"/>
    </row>
    <row r="233" spans="5:6" ht="18" customHeight="1">
      <c r="E233" s="84"/>
      <c r="F233" s="84"/>
    </row>
    <row r="234" spans="5:6" ht="18" customHeight="1">
      <c r="E234" s="84"/>
      <c r="F234" s="84"/>
    </row>
    <row r="235" spans="5:6" ht="18" customHeight="1">
      <c r="E235" s="84"/>
      <c r="F235" s="84"/>
    </row>
    <row r="236" spans="5:6" ht="18" customHeight="1">
      <c r="E236" s="84"/>
      <c r="F236" s="84"/>
    </row>
    <row r="237" spans="5:6" ht="18" customHeight="1">
      <c r="E237" s="84"/>
      <c r="F237" s="84"/>
    </row>
    <row r="238" spans="5:6" ht="18" customHeight="1">
      <c r="E238" s="84"/>
      <c r="F238" s="84"/>
    </row>
    <row r="239" spans="5:6" ht="18" customHeight="1">
      <c r="E239" s="84"/>
      <c r="F239" s="84"/>
    </row>
    <row r="240" spans="5:6" ht="18" customHeight="1">
      <c r="E240" s="84"/>
      <c r="F240" s="84"/>
    </row>
    <row r="241" spans="5:6" ht="18" customHeight="1">
      <c r="E241" s="84"/>
      <c r="F241" s="84"/>
    </row>
    <row r="242" spans="5:6" ht="18" customHeight="1">
      <c r="E242" s="84"/>
      <c r="F242" s="84"/>
    </row>
    <row r="243" spans="5:6" ht="18" customHeight="1">
      <c r="E243" s="84"/>
      <c r="F243" s="84"/>
    </row>
    <row r="244" spans="5:6" ht="18" customHeight="1">
      <c r="E244" s="84"/>
      <c r="F244" s="84"/>
    </row>
    <row r="245" spans="5:6" ht="18" customHeight="1">
      <c r="E245" s="84"/>
      <c r="F245" s="84"/>
    </row>
    <row r="246" spans="5:6" ht="18" customHeight="1">
      <c r="E246" s="84"/>
      <c r="F246" s="84"/>
    </row>
    <row r="247" spans="5:6" ht="18" customHeight="1">
      <c r="E247" s="84"/>
      <c r="F247" s="84"/>
    </row>
    <row r="248" spans="5:6" ht="18" customHeight="1">
      <c r="E248" s="84"/>
      <c r="F248" s="84"/>
    </row>
    <row r="249" spans="5:6" ht="18" customHeight="1">
      <c r="E249" s="84"/>
      <c r="F249" s="84"/>
    </row>
    <row r="250" spans="5:6" ht="18" customHeight="1">
      <c r="E250" s="84"/>
      <c r="F250" s="84"/>
    </row>
    <row r="251" spans="5:6" ht="18" customHeight="1">
      <c r="E251" s="84"/>
      <c r="F251" s="84"/>
    </row>
    <row r="252" spans="5:6" ht="18" customHeight="1">
      <c r="E252" s="84"/>
      <c r="F252" s="84"/>
    </row>
    <row r="253" spans="5:6" ht="18" customHeight="1">
      <c r="E253" s="84"/>
      <c r="F253" s="84"/>
    </row>
    <row r="254" spans="5:6" ht="18" customHeight="1">
      <c r="E254" s="84"/>
      <c r="F254" s="84"/>
    </row>
    <row r="255" spans="5:6" ht="18" customHeight="1">
      <c r="E255" s="84"/>
      <c r="F255" s="84"/>
    </row>
    <row r="256" spans="5:6" ht="18" customHeight="1">
      <c r="E256" s="84"/>
      <c r="F256" s="84"/>
    </row>
    <row r="257" spans="5:6" ht="18" customHeight="1">
      <c r="E257" s="84"/>
      <c r="F257" s="84"/>
    </row>
    <row r="258" spans="5:6" ht="18" customHeight="1">
      <c r="E258" s="84"/>
      <c r="F258" s="84"/>
    </row>
    <row r="259" spans="5:6" ht="18" customHeight="1">
      <c r="E259" s="84"/>
      <c r="F259" s="84"/>
    </row>
    <row r="260" spans="5:6" ht="18" customHeight="1">
      <c r="E260" s="84"/>
      <c r="F260" s="84"/>
    </row>
    <row r="261" spans="5:6" ht="18" customHeight="1">
      <c r="E261" s="84"/>
      <c r="F261" s="84"/>
    </row>
    <row r="262" spans="5:6" ht="18" customHeight="1">
      <c r="E262" s="84"/>
      <c r="F262" s="84"/>
    </row>
    <row r="263" spans="5:6" ht="18" customHeight="1">
      <c r="E263" s="84"/>
      <c r="F263" s="84"/>
    </row>
    <row r="264" spans="5:6" ht="18" customHeight="1">
      <c r="E264" s="84"/>
      <c r="F264" s="84"/>
    </row>
    <row r="265" spans="5:6" ht="18" customHeight="1">
      <c r="E265" s="84"/>
      <c r="F265" s="84"/>
    </row>
    <row r="266" spans="5:6" ht="18" customHeight="1">
      <c r="E266" s="84"/>
      <c r="F266" s="84"/>
    </row>
    <row r="267" spans="5:6" ht="18" customHeight="1">
      <c r="E267" s="84"/>
      <c r="F267" s="84"/>
    </row>
    <row r="268" spans="5:6" ht="18" customHeight="1">
      <c r="E268" s="84"/>
      <c r="F268" s="84"/>
    </row>
    <row r="269" spans="5:6" ht="18" customHeight="1">
      <c r="E269" s="84"/>
      <c r="F269" s="84"/>
    </row>
    <row r="270" spans="5:6" ht="18" customHeight="1">
      <c r="E270" s="84"/>
      <c r="F270" s="84"/>
    </row>
    <row r="271" spans="5:6" ht="18" customHeight="1">
      <c r="E271" s="84"/>
      <c r="F271" s="84"/>
    </row>
    <row r="272" spans="5:6" ht="18" customHeight="1">
      <c r="E272" s="84"/>
      <c r="F272" s="84"/>
    </row>
    <row r="273" spans="5:6" ht="18" customHeight="1">
      <c r="E273" s="84"/>
      <c r="F273" s="84"/>
    </row>
    <row r="274" spans="5:6" ht="18" customHeight="1">
      <c r="E274" s="84"/>
      <c r="F274" s="84"/>
    </row>
    <row r="275" spans="5:6" ht="18" customHeight="1">
      <c r="E275" s="84"/>
      <c r="F275" s="84"/>
    </row>
    <row r="276" spans="5:6" ht="18" customHeight="1">
      <c r="E276" s="84"/>
      <c r="F276" s="84"/>
    </row>
    <row r="277" spans="5:6" ht="18" customHeight="1">
      <c r="E277" s="84"/>
      <c r="F277" s="84"/>
    </row>
    <row r="278" spans="5:6" ht="18" customHeight="1">
      <c r="E278" s="84"/>
      <c r="F278" s="84"/>
    </row>
    <row r="279" spans="5:6" ht="18" customHeight="1">
      <c r="E279" s="84"/>
      <c r="F279" s="84"/>
    </row>
    <row r="280" spans="5:6" ht="18" customHeight="1">
      <c r="E280" s="84"/>
      <c r="F280" s="84"/>
    </row>
    <row r="281" spans="5:6" ht="18" customHeight="1">
      <c r="E281" s="84"/>
      <c r="F281" s="84"/>
    </row>
    <row r="282" spans="5:6" ht="18" customHeight="1">
      <c r="E282" s="84"/>
      <c r="F282" s="84"/>
    </row>
    <row r="283" spans="5:6" ht="18" customHeight="1">
      <c r="E283" s="84"/>
      <c r="F283" s="84"/>
    </row>
    <row r="284" spans="5:6" ht="18" customHeight="1">
      <c r="E284" s="84"/>
      <c r="F284" s="84"/>
    </row>
    <row r="285" spans="5:6" ht="18" customHeight="1">
      <c r="E285" s="84"/>
      <c r="F285" s="84"/>
    </row>
    <row r="286" spans="5:6" ht="18" customHeight="1">
      <c r="E286" s="84"/>
      <c r="F286" s="84"/>
    </row>
    <row r="287" spans="5:6" ht="18" customHeight="1">
      <c r="E287" s="84"/>
      <c r="F287" s="84"/>
    </row>
    <row r="288" spans="5:6" ht="18" customHeight="1">
      <c r="E288" s="84"/>
      <c r="F288" s="84"/>
    </row>
    <row r="289" spans="5:6" ht="18" customHeight="1">
      <c r="E289" s="84"/>
      <c r="F289" s="84"/>
    </row>
    <row r="290" spans="5:6" ht="18" customHeight="1">
      <c r="E290" s="84"/>
      <c r="F290" s="84"/>
    </row>
    <row r="291" spans="5:6" ht="18" customHeight="1">
      <c r="E291" s="84"/>
      <c r="F291" s="84"/>
    </row>
    <row r="292" spans="5:6" ht="18" customHeight="1">
      <c r="E292" s="84"/>
      <c r="F292" s="84"/>
    </row>
    <row r="293" spans="5:6" ht="18" customHeight="1">
      <c r="E293" s="84"/>
      <c r="F293" s="84"/>
    </row>
    <row r="294" spans="5:6" ht="18" customHeight="1">
      <c r="E294" s="84"/>
      <c r="F294" s="84"/>
    </row>
    <row r="295" spans="5:6" ht="18" customHeight="1">
      <c r="E295" s="84"/>
      <c r="F295" s="84"/>
    </row>
    <row r="296" spans="5:6" ht="18" customHeight="1">
      <c r="E296" s="84"/>
      <c r="F296" s="84"/>
    </row>
    <row r="297" spans="5:6" ht="18" customHeight="1">
      <c r="E297" s="84"/>
      <c r="F297" s="84"/>
    </row>
    <row r="298" spans="5:6" ht="18" customHeight="1">
      <c r="E298" s="84"/>
      <c r="F298" s="84"/>
    </row>
    <row r="299" spans="5:6" ht="18" customHeight="1">
      <c r="E299" s="84"/>
      <c r="F299" s="84"/>
    </row>
    <row r="300" spans="5:6" ht="18" customHeight="1">
      <c r="E300" s="84"/>
      <c r="F300" s="84"/>
    </row>
    <row r="301" spans="5:6" ht="18" customHeight="1">
      <c r="E301" s="84"/>
      <c r="F301" s="84"/>
    </row>
    <row r="302" spans="5:6" ht="18" customHeight="1">
      <c r="E302" s="84"/>
      <c r="F302" s="84"/>
    </row>
    <row r="303" spans="5:6" ht="18" customHeight="1">
      <c r="E303" s="84"/>
      <c r="F303" s="84"/>
    </row>
    <row r="304" spans="5:6" ht="18" customHeight="1">
      <c r="E304" s="84"/>
      <c r="F304" s="84"/>
    </row>
    <row r="305" spans="5:6" ht="18" customHeight="1">
      <c r="E305" s="84"/>
      <c r="F305" s="84"/>
    </row>
    <row r="306" spans="5:6" ht="18" customHeight="1">
      <c r="E306" s="84"/>
      <c r="F306" s="84"/>
    </row>
    <row r="307" spans="5:6" ht="18" customHeight="1">
      <c r="E307" s="84"/>
      <c r="F307" s="84"/>
    </row>
    <row r="308" spans="5:6" ht="18" customHeight="1">
      <c r="E308" s="84"/>
      <c r="F308" s="84"/>
    </row>
    <row r="309" spans="5:6" ht="18" customHeight="1">
      <c r="E309" s="84"/>
      <c r="F309" s="84"/>
    </row>
    <row r="310" spans="5:6" ht="18" customHeight="1">
      <c r="E310" s="84"/>
      <c r="F310" s="84"/>
    </row>
    <row r="311" spans="5:6" ht="18" customHeight="1">
      <c r="E311" s="84"/>
      <c r="F311" s="84"/>
    </row>
    <row r="312" spans="5:6" ht="18" customHeight="1">
      <c r="E312" s="84"/>
      <c r="F312" s="84"/>
    </row>
    <row r="313" spans="5:6" ht="18" customHeight="1">
      <c r="E313" s="84"/>
      <c r="F313" s="84"/>
    </row>
    <row r="314" spans="5:6" ht="18" customHeight="1">
      <c r="E314" s="84"/>
      <c r="F314" s="84"/>
    </row>
    <row r="315" spans="5:6" ht="18" customHeight="1">
      <c r="E315" s="84"/>
      <c r="F315" s="84"/>
    </row>
    <row r="316" spans="5:6" ht="18" customHeight="1">
      <c r="E316" s="84"/>
      <c r="F316" s="84"/>
    </row>
    <row r="317" spans="5:6" ht="18" customHeight="1">
      <c r="E317" s="84"/>
      <c r="F317" s="84"/>
    </row>
    <row r="318" spans="5:6" ht="18" customHeight="1">
      <c r="E318" s="84"/>
      <c r="F318" s="84"/>
    </row>
    <row r="319" spans="5:6" ht="18" customHeight="1">
      <c r="E319" s="84"/>
      <c r="F319" s="84"/>
    </row>
    <row r="320" spans="5:6" ht="18" customHeight="1">
      <c r="E320" s="84"/>
      <c r="F320" s="84"/>
    </row>
    <row r="321" spans="5:6" ht="18" customHeight="1">
      <c r="E321" s="84"/>
      <c r="F321" s="84"/>
    </row>
    <row r="322" spans="5:6" ht="18" customHeight="1">
      <c r="E322" s="84"/>
      <c r="F322" s="84"/>
    </row>
    <row r="323" spans="5:6" ht="18" customHeight="1">
      <c r="E323" s="84"/>
      <c r="F323" s="84"/>
    </row>
    <row r="324" spans="5:6" ht="18" customHeight="1">
      <c r="E324" s="84"/>
      <c r="F324" s="84"/>
    </row>
    <row r="325" spans="5:6" ht="18" customHeight="1">
      <c r="E325" s="84"/>
      <c r="F325" s="84"/>
    </row>
    <row r="326" spans="5:6" ht="18" customHeight="1">
      <c r="E326" s="84"/>
      <c r="F326" s="84"/>
    </row>
    <row r="327" spans="5:6" ht="18" customHeight="1">
      <c r="E327" s="84"/>
      <c r="F327" s="84"/>
    </row>
    <row r="328" spans="5:6" ht="18" customHeight="1">
      <c r="E328" s="84"/>
      <c r="F328" s="84"/>
    </row>
    <row r="329" spans="5:6" ht="18" customHeight="1">
      <c r="E329" s="84"/>
      <c r="F329" s="84"/>
    </row>
    <row r="330" spans="5:6" ht="18" customHeight="1">
      <c r="E330" s="84"/>
      <c r="F330" s="84"/>
    </row>
    <row r="331" spans="5:6" ht="18" customHeight="1">
      <c r="E331" s="84"/>
      <c r="F331" s="84"/>
    </row>
    <row r="332" spans="5:6" ht="18" customHeight="1">
      <c r="E332" s="84"/>
      <c r="F332" s="84"/>
    </row>
    <row r="333" spans="5:6" ht="18" customHeight="1">
      <c r="E333" s="84"/>
      <c r="F333" s="84"/>
    </row>
    <row r="334" spans="5:6" ht="18" customHeight="1">
      <c r="E334" s="84"/>
      <c r="F334" s="84"/>
    </row>
    <row r="335" spans="5:6" ht="18" customHeight="1">
      <c r="E335" s="84"/>
      <c r="F335" s="84"/>
    </row>
    <row r="336" spans="5:6" ht="18" customHeight="1">
      <c r="E336" s="84"/>
      <c r="F336" s="84"/>
    </row>
    <row r="337" spans="5:6" ht="18" customHeight="1">
      <c r="E337" s="84"/>
      <c r="F337" s="84"/>
    </row>
    <row r="338" spans="5:6" ht="18" customHeight="1">
      <c r="E338" s="84"/>
      <c r="F338" s="84"/>
    </row>
    <row r="339" spans="5:6" ht="18" customHeight="1">
      <c r="E339" s="84"/>
      <c r="F339" s="84"/>
    </row>
    <row r="340" spans="5:6" ht="18" customHeight="1">
      <c r="E340" s="84"/>
      <c r="F340" s="84"/>
    </row>
    <row r="341" spans="5:6" ht="18" customHeight="1">
      <c r="E341" s="84"/>
      <c r="F341" s="84"/>
    </row>
    <row r="342" spans="5:6" ht="18" customHeight="1">
      <c r="E342" s="84"/>
      <c r="F342" s="84"/>
    </row>
    <row r="343" spans="5:6" ht="18" customHeight="1">
      <c r="E343" s="84"/>
      <c r="F343" s="84"/>
    </row>
    <row r="344" spans="5:6" ht="18" customHeight="1">
      <c r="E344" s="84"/>
      <c r="F344" s="84"/>
    </row>
    <row r="345" spans="5:6" ht="18" customHeight="1">
      <c r="E345" s="84"/>
      <c r="F345" s="84"/>
    </row>
    <row r="346" spans="5:6" ht="18" customHeight="1">
      <c r="E346" s="84"/>
      <c r="F346" s="84"/>
    </row>
    <row r="347" spans="5:6" ht="18" customHeight="1">
      <c r="E347" s="84"/>
      <c r="F347" s="84"/>
    </row>
    <row r="348" spans="5:6" ht="18" customHeight="1">
      <c r="E348" s="84"/>
      <c r="F348" s="84"/>
    </row>
    <row r="349" spans="5:6" ht="18" customHeight="1">
      <c r="E349" s="84"/>
      <c r="F349" s="84"/>
    </row>
    <row r="350" spans="5:6" ht="18" customHeight="1">
      <c r="E350" s="84"/>
      <c r="F350" s="84"/>
    </row>
    <row r="351" spans="5:6" ht="18" customHeight="1">
      <c r="E351" s="84"/>
      <c r="F351" s="84"/>
    </row>
    <row r="352" spans="5:6" ht="18" customHeight="1">
      <c r="E352" s="84"/>
      <c r="F352" s="84"/>
    </row>
    <row r="353" spans="5:6" ht="18" customHeight="1">
      <c r="E353" s="84"/>
      <c r="F353" s="84"/>
    </row>
    <row r="354" spans="5:6" ht="18" customHeight="1">
      <c r="E354" s="84"/>
      <c r="F354" s="84"/>
    </row>
    <row r="355" spans="5:6" ht="18" customHeight="1">
      <c r="E355" s="84"/>
      <c r="F355" s="84"/>
    </row>
    <row r="356" spans="5:6" ht="18" customHeight="1">
      <c r="E356" s="84"/>
      <c r="F356" s="84"/>
    </row>
    <row r="357" spans="5:6" ht="18" customHeight="1">
      <c r="E357" s="84"/>
      <c r="F357" s="84"/>
    </row>
    <row r="358" spans="5:6" ht="18" customHeight="1">
      <c r="E358" s="84"/>
      <c r="F358" s="84"/>
    </row>
    <row r="359" spans="5:6" ht="18" customHeight="1">
      <c r="E359" s="84"/>
      <c r="F359" s="84"/>
    </row>
    <row r="360" spans="5:6" ht="18" customHeight="1">
      <c r="E360" s="84"/>
      <c r="F360" s="84"/>
    </row>
    <row r="361" spans="5:6" ht="18" customHeight="1">
      <c r="E361" s="84"/>
      <c r="F361" s="84"/>
    </row>
    <row r="362" spans="5:6" ht="18" customHeight="1">
      <c r="E362" s="84"/>
      <c r="F362" s="84"/>
    </row>
    <row r="363" spans="5:6" ht="18" customHeight="1">
      <c r="E363" s="84"/>
      <c r="F363" s="84"/>
    </row>
    <row r="364" spans="5:6" ht="18" customHeight="1">
      <c r="E364" s="84"/>
      <c r="F364" s="84"/>
    </row>
    <row r="365" spans="5:6" ht="18" customHeight="1">
      <c r="E365" s="84"/>
      <c r="F365" s="84"/>
    </row>
    <row r="366" spans="5:6" ht="18" customHeight="1">
      <c r="E366" s="84"/>
      <c r="F366" s="84"/>
    </row>
    <row r="367" spans="5:6" ht="18" customHeight="1">
      <c r="E367" s="84"/>
      <c r="F367" s="84"/>
    </row>
    <row r="368" spans="5:6" ht="18" customHeight="1">
      <c r="E368" s="84"/>
      <c r="F368" s="84"/>
    </row>
    <row r="369" spans="5:6" ht="18" customHeight="1">
      <c r="E369" s="84"/>
      <c r="F369" s="84"/>
    </row>
    <row r="370" spans="5:6" ht="18" customHeight="1">
      <c r="E370" s="84"/>
      <c r="F370" s="84"/>
    </row>
    <row r="371" spans="5:6" ht="18" customHeight="1">
      <c r="E371" s="84"/>
      <c r="F371" s="84"/>
    </row>
    <row r="372" spans="5:6" ht="18" customHeight="1">
      <c r="E372" s="84"/>
      <c r="F372" s="84"/>
    </row>
    <row r="373" spans="5:6" ht="18" customHeight="1">
      <c r="E373" s="84"/>
      <c r="F373" s="84"/>
    </row>
    <row r="374" spans="5:6" ht="18" customHeight="1">
      <c r="E374" s="84"/>
      <c r="F374" s="84"/>
    </row>
    <row r="375" spans="5:6" ht="18" customHeight="1">
      <c r="E375" s="84"/>
      <c r="F375" s="84"/>
    </row>
    <row r="376" spans="5:6" ht="18" customHeight="1">
      <c r="E376" s="84"/>
      <c r="F376" s="84"/>
    </row>
    <row r="377" spans="5:6" ht="18" customHeight="1">
      <c r="E377" s="84"/>
      <c r="F377" s="84"/>
    </row>
    <row r="378" spans="5:6" ht="18" customHeight="1">
      <c r="E378" s="84"/>
      <c r="F378" s="84"/>
    </row>
    <row r="379" spans="5:6" ht="18" customHeight="1">
      <c r="E379" s="84"/>
      <c r="F379" s="84"/>
    </row>
    <row r="380" spans="5:6" ht="18" customHeight="1">
      <c r="E380" s="84"/>
      <c r="F380" s="84"/>
    </row>
    <row r="381" spans="5:6" ht="18" customHeight="1">
      <c r="E381" s="84"/>
      <c r="F381" s="84"/>
    </row>
    <row r="382" spans="5:6" ht="18" customHeight="1">
      <c r="E382" s="84"/>
      <c r="F382" s="84"/>
    </row>
    <row r="383" spans="5:6" ht="18" customHeight="1">
      <c r="E383" s="84"/>
      <c r="F383" s="84"/>
    </row>
    <row r="384" spans="5:6" ht="18" customHeight="1">
      <c r="E384" s="84"/>
      <c r="F384" s="84"/>
    </row>
    <row r="385" spans="5:6" ht="18" customHeight="1">
      <c r="E385" s="84"/>
      <c r="F385" s="84"/>
    </row>
    <row r="386" spans="5:6" ht="18" customHeight="1">
      <c r="E386" s="84"/>
      <c r="F386" s="84"/>
    </row>
    <row r="387" spans="5:6" ht="18" customHeight="1">
      <c r="E387" s="84"/>
      <c r="F387" s="84"/>
    </row>
    <row r="388" spans="5:6" ht="18" customHeight="1">
      <c r="E388" s="84"/>
      <c r="F388" s="84"/>
    </row>
    <row r="389" spans="5:6" ht="18" customHeight="1">
      <c r="E389" s="84"/>
      <c r="F389" s="84"/>
    </row>
    <row r="390" spans="5:6" ht="18" customHeight="1">
      <c r="E390" s="84"/>
      <c r="F390" s="84"/>
    </row>
    <row r="391" spans="5:6" ht="18" customHeight="1">
      <c r="E391" s="84"/>
      <c r="F391" s="84"/>
    </row>
    <row r="392" spans="5:6" ht="18" customHeight="1">
      <c r="E392" s="84"/>
      <c r="F392" s="84"/>
    </row>
    <row r="393" spans="5:6" ht="18" customHeight="1">
      <c r="E393" s="84"/>
      <c r="F393" s="84"/>
    </row>
    <row r="394" spans="5:6" ht="18" customHeight="1">
      <c r="E394" s="84"/>
      <c r="F394" s="84"/>
    </row>
    <row r="395" spans="5:6" ht="18" customHeight="1">
      <c r="E395" s="84"/>
      <c r="F395" s="84"/>
    </row>
    <row r="396" spans="5:6" ht="18" customHeight="1">
      <c r="E396" s="84"/>
      <c r="F396" s="84"/>
    </row>
    <row r="397" spans="5:6" ht="18" customHeight="1">
      <c r="E397" s="84"/>
      <c r="F397" s="84"/>
    </row>
    <row r="398" spans="5:6" ht="18" customHeight="1">
      <c r="E398" s="84"/>
      <c r="F398" s="84"/>
    </row>
    <row r="399" spans="5:6" ht="18" customHeight="1">
      <c r="E399" s="84"/>
      <c r="F399" s="84"/>
    </row>
    <row r="400" spans="5:6" ht="18" customHeight="1">
      <c r="E400" s="84"/>
      <c r="F400" s="84"/>
    </row>
    <row r="401" spans="5:6" ht="18" customHeight="1">
      <c r="E401" s="84"/>
      <c r="F401" s="84"/>
    </row>
    <row r="402" spans="5:6" ht="18" customHeight="1">
      <c r="E402" s="84"/>
      <c r="F402" s="84"/>
    </row>
    <row r="403" spans="5:6" ht="18" customHeight="1">
      <c r="E403" s="84"/>
      <c r="F403" s="84"/>
    </row>
    <row r="404" spans="5:6" ht="18" customHeight="1">
      <c r="E404" s="84"/>
      <c r="F404" s="84"/>
    </row>
    <row r="405" spans="5:6" ht="18" customHeight="1">
      <c r="E405" s="84"/>
      <c r="F405" s="84"/>
    </row>
    <row r="406" spans="5:6" ht="18" customHeight="1">
      <c r="E406" s="84"/>
      <c r="F406" s="84"/>
    </row>
    <row r="407" spans="5:6" ht="18" customHeight="1">
      <c r="E407" s="84"/>
      <c r="F407" s="84"/>
    </row>
    <row r="408" spans="5:6" ht="18" customHeight="1">
      <c r="E408" s="84"/>
      <c r="F408" s="84"/>
    </row>
    <row r="409" spans="5:6" ht="18" customHeight="1">
      <c r="E409" s="84"/>
      <c r="F409" s="84"/>
    </row>
    <row r="410" spans="5:6" ht="18" customHeight="1">
      <c r="E410" s="84"/>
      <c r="F410" s="84"/>
    </row>
    <row r="411" spans="5:6" ht="18" customHeight="1">
      <c r="E411" s="84"/>
      <c r="F411" s="84"/>
    </row>
    <row r="412" spans="5:6" ht="18" customHeight="1">
      <c r="E412" s="84"/>
      <c r="F412" s="84"/>
    </row>
    <row r="413" spans="5:6" ht="18" customHeight="1">
      <c r="E413" s="84"/>
      <c r="F413" s="84"/>
    </row>
    <row r="414" spans="5:6" ht="18" customHeight="1">
      <c r="E414" s="84"/>
      <c r="F414" s="84"/>
    </row>
    <row r="415" spans="5:6" ht="18" customHeight="1">
      <c r="E415" s="84"/>
      <c r="F415" s="84"/>
    </row>
    <row r="416" spans="5:6" ht="18" customHeight="1">
      <c r="E416" s="84"/>
      <c r="F416" s="84"/>
    </row>
    <row r="417" spans="5:6" ht="18" customHeight="1">
      <c r="E417" s="84"/>
      <c r="F417" s="84"/>
    </row>
    <row r="418" spans="5:6" ht="18" customHeight="1">
      <c r="E418" s="84"/>
      <c r="F418" s="84"/>
    </row>
    <row r="419" spans="5:6" ht="18" customHeight="1">
      <c r="E419" s="84"/>
      <c r="F419" s="84"/>
    </row>
    <row r="420" spans="5:6" ht="18" customHeight="1">
      <c r="E420" s="84"/>
      <c r="F420" s="84"/>
    </row>
    <row r="421" spans="5:6" ht="18" customHeight="1">
      <c r="E421" s="84"/>
      <c r="F421" s="84"/>
    </row>
    <row r="422" spans="5:6" ht="18" customHeight="1">
      <c r="E422" s="84"/>
      <c r="F422" s="84"/>
    </row>
    <row r="423" spans="5:6" ht="18" customHeight="1">
      <c r="E423" s="84"/>
      <c r="F423" s="84"/>
    </row>
    <row r="424" spans="5:6" ht="18" customHeight="1">
      <c r="E424" s="84"/>
      <c r="F424" s="84"/>
    </row>
    <row r="425" spans="5:6" ht="18" customHeight="1">
      <c r="E425" s="84"/>
      <c r="F425" s="84"/>
    </row>
    <row r="426" spans="5:6" ht="18" customHeight="1">
      <c r="E426" s="84"/>
      <c r="F426" s="84"/>
    </row>
    <row r="427" spans="5:6" ht="18" customHeight="1">
      <c r="E427" s="84"/>
      <c r="F427" s="84"/>
    </row>
    <row r="428" spans="5:6" ht="18" customHeight="1">
      <c r="E428" s="84"/>
      <c r="F428" s="84"/>
    </row>
    <row r="429" spans="5:6" ht="18" customHeight="1">
      <c r="E429" s="84"/>
      <c r="F429" s="84"/>
    </row>
    <row r="430" spans="5:6" ht="18" customHeight="1">
      <c r="E430" s="84"/>
      <c r="F430" s="84"/>
    </row>
    <row r="431" spans="5:6" ht="18" customHeight="1">
      <c r="E431" s="84"/>
      <c r="F431" s="84"/>
    </row>
    <row r="432" spans="5:6" ht="18" customHeight="1">
      <c r="E432" s="84"/>
      <c r="F432" s="84"/>
    </row>
    <row r="433" spans="5:6" ht="18" customHeight="1">
      <c r="E433" s="84"/>
      <c r="F433" s="84"/>
    </row>
    <row r="434" spans="5:6" ht="18" customHeight="1">
      <c r="E434" s="84"/>
      <c r="F434" s="84"/>
    </row>
    <row r="435" spans="5:6" ht="18" customHeight="1">
      <c r="E435" s="84"/>
      <c r="F435" s="84"/>
    </row>
    <row r="436" spans="5:6" ht="18" customHeight="1">
      <c r="E436" s="84"/>
      <c r="F436" s="84"/>
    </row>
    <row r="437" spans="5:6" ht="18" customHeight="1">
      <c r="E437" s="84"/>
      <c r="F437" s="84"/>
    </row>
    <row r="438" spans="5:6" ht="18" customHeight="1">
      <c r="E438" s="84"/>
      <c r="F438" s="84"/>
    </row>
    <row r="439" spans="5:6" ht="18" customHeight="1">
      <c r="E439" s="84"/>
      <c r="F439" s="84"/>
    </row>
    <row r="440" spans="5:6" ht="18" customHeight="1">
      <c r="E440" s="84"/>
      <c r="F440" s="84"/>
    </row>
    <row r="441" spans="5:6" ht="18" customHeight="1">
      <c r="E441" s="84"/>
      <c r="F441" s="84"/>
    </row>
    <row r="442" spans="5:6" ht="18" customHeight="1">
      <c r="E442" s="84"/>
      <c r="F442" s="84"/>
    </row>
    <row r="443" spans="5:6" ht="18" customHeight="1">
      <c r="E443" s="84"/>
      <c r="F443" s="84"/>
    </row>
    <row r="444" spans="5:6" ht="18" customHeight="1">
      <c r="E444" s="84"/>
      <c r="F444" s="84"/>
    </row>
    <row r="445" spans="5:6" ht="18" customHeight="1">
      <c r="E445" s="84"/>
      <c r="F445" s="84"/>
    </row>
    <row r="446" spans="5:6" ht="18" customHeight="1">
      <c r="E446" s="84"/>
      <c r="F446" s="84"/>
    </row>
    <row r="447" spans="5:6" ht="18" customHeight="1">
      <c r="E447" s="84"/>
      <c r="F447" s="84"/>
    </row>
    <row r="448" spans="5:6" ht="18" customHeight="1">
      <c r="E448" s="84"/>
      <c r="F448" s="84"/>
    </row>
    <row r="449" spans="5:6" ht="18" customHeight="1">
      <c r="E449" s="84"/>
      <c r="F449" s="84"/>
    </row>
    <row r="450" spans="5:6" ht="18" customHeight="1">
      <c r="E450" s="84"/>
      <c r="F450" s="84"/>
    </row>
    <row r="451" spans="5:6" ht="18" customHeight="1">
      <c r="E451" s="84"/>
      <c r="F451" s="84"/>
    </row>
    <row r="452" spans="5:6" ht="18" customHeight="1">
      <c r="E452" s="84"/>
      <c r="F452" s="84"/>
    </row>
    <row r="453" spans="5:6" ht="18" customHeight="1">
      <c r="E453" s="84"/>
      <c r="F453" s="84"/>
    </row>
    <row r="454" spans="5:6" ht="18" customHeight="1">
      <c r="E454" s="84"/>
      <c r="F454" s="84"/>
    </row>
    <row r="455" spans="5:6" ht="18" customHeight="1">
      <c r="E455" s="84"/>
      <c r="F455" s="84"/>
    </row>
    <row r="456" spans="5:6" ht="18" customHeight="1">
      <c r="E456" s="84"/>
      <c r="F456" s="84"/>
    </row>
    <row r="457" spans="5:6" ht="18" customHeight="1">
      <c r="E457" s="84"/>
      <c r="F457" s="84"/>
    </row>
    <row r="458" spans="5:6" ht="18" customHeight="1">
      <c r="E458" s="84"/>
      <c r="F458" s="84"/>
    </row>
    <row r="459" spans="5:6" ht="18" customHeight="1">
      <c r="E459" s="84"/>
      <c r="F459" s="84"/>
    </row>
    <row r="460" spans="5:6" ht="18" customHeight="1">
      <c r="E460" s="84"/>
      <c r="F460" s="84"/>
    </row>
    <row r="461" spans="5:6" ht="18" customHeight="1">
      <c r="E461" s="84"/>
      <c r="F461" s="84"/>
    </row>
    <row r="462" spans="5:6" ht="18" customHeight="1">
      <c r="E462" s="84"/>
      <c r="F462" s="84"/>
    </row>
    <row r="463" spans="5:6" ht="18" customHeight="1">
      <c r="E463" s="84"/>
      <c r="F463" s="84"/>
    </row>
    <row r="464" spans="5:6" ht="18" customHeight="1">
      <c r="E464" s="84"/>
      <c r="F464" s="84"/>
    </row>
    <row r="465" spans="5:6" ht="18" customHeight="1">
      <c r="E465" s="84"/>
      <c r="F465" s="84"/>
    </row>
    <row r="466" spans="5:6" ht="18" customHeight="1">
      <c r="E466" s="84"/>
      <c r="F466" s="84"/>
    </row>
    <row r="467" spans="5:6" ht="18" customHeight="1">
      <c r="E467" s="84"/>
      <c r="F467" s="84"/>
    </row>
    <row r="468" spans="5:6" ht="18" customHeight="1">
      <c r="E468" s="84"/>
      <c r="F468" s="84"/>
    </row>
    <row r="469" spans="5:6" ht="18" customHeight="1">
      <c r="E469" s="84"/>
      <c r="F469" s="84"/>
    </row>
    <row r="470" spans="5:6" ht="18" customHeight="1">
      <c r="E470" s="84"/>
      <c r="F470" s="84"/>
    </row>
    <row r="471" spans="5:6" ht="18" customHeight="1">
      <c r="E471" s="84"/>
      <c r="F471" s="84"/>
    </row>
    <row r="472" spans="5:6" ht="18" customHeight="1">
      <c r="E472" s="84"/>
      <c r="F472" s="84"/>
    </row>
    <row r="473" spans="5:6" ht="18" customHeight="1">
      <c r="E473" s="84"/>
      <c r="F473" s="84"/>
    </row>
    <row r="474" spans="5:6" ht="18" customHeight="1">
      <c r="E474" s="84"/>
      <c r="F474" s="84"/>
    </row>
    <row r="475" spans="5:6" ht="18" customHeight="1">
      <c r="E475" s="84"/>
      <c r="F475" s="84"/>
    </row>
    <row r="476" spans="5:6" ht="18" customHeight="1">
      <c r="E476" s="84"/>
      <c r="F476" s="84"/>
    </row>
    <row r="477" spans="5:6" ht="18" customHeight="1">
      <c r="E477" s="84"/>
      <c r="F477" s="84"/>
    </row>
    <row r="478" spans="5:6" ht="18" customHeight="1">
      <c r="E478" s="84"/>
      <c r="F478" s="84"/>
    </row>
    <row r="479" spans="5:6" ht="18" customHeight="1">
      <c r="E479" s="84"/>
      <c r="F479" s="84"/>
    </row>
    <row r="480" spans="5:6" ht="18" customHeight="1">
      <c r="E480" s="84"/>
      <c r="F480" s="84"/>
    </row>
    <row r="481" spans="5:6" ht="18" customHeight="1">
      <c r="E481" s="84"/>
      <c r="F481" s="84"/>
    </row>
    <row r="482" spans="5:6" ht="18" customHeight="1">
      <c r="E482" s="84"/>
      <c r="F482" s="84"/>
    </row>
    <row r="483" spans="5:6" ht="18" customHeight="1">
      <c r="E483" s="84"/>
      <c r="F483" s="84"/>
    </row>
    <row r="484" spans="5:6" ht="18" customHeight="1">
      <c r="E484" s="84"/>
      <c r="F484" s="84"/>
    </row>
    <row r="485" spans="5:6" ht="18" customHeight="1">
      <c r="E485" s="84"/>
      <c r="F485" s="84"/>
    </row>
    <row r="486" spans="5:6" ht="18" customHeight="1">
      <c r="E486" s="84"/>
      <c r="F486" s="84"/>
    </row>
    <row r="487" spans="5:6" ht="18" customHeight="1">
      <c r="E487" s="84"/>
      <c r="F487" s="84"/>
    </row>
    <row r="488" spans="5:6" ht="18" customHeight="1">
      <c r="E488" s="84"/>
      <c r="F488" s="84"/>
    </row>
    <row r="489" spans="5:6" ht="18" customHeight="1">
      <c r="E489" s="84"/>
      <c r="F489" s="84"/>
    </row>
    <row r="490" spans="5:6" ht="18" customHeight="1">
      <c r="E490" s="84"/>
      <c r="F490" s="84"/>
    </row>
    <row r="491" spans="5:6" ht="18" customHeight="1">
      <c r="E491" s="84"/>
      <c r="F491" s="84"/>
    </row>
    <row r="492" spans="5:6" ht="18" customHeight="1">
      <c r="E492" s="84"/>
      <c r="F492" s="84"/>
    </row>
    <row r="493" spans="5:6" ht="18" customHeight="1">
      <c r="E493" s="84"/>
      <c r="F493" s="84"/>
    </row>
    <row r="494" spans="5:6" ht="18" customHeight="1">
      <c r="E494" s="84"/>
      <c r="F494" s="84"/>
    </row>
    <row r="495" spans="5:6" ht="18" customHeight="1">
      <c r="E495" s="84"/>
      <c r="F495" s="84"/>
    </row>
    <row r="496" spans="5:6" ht="18" customHeight="1">
      <c r="E496" s="84"/>
      <c r="F496" s="84"/>
    </row>
    <row r="497" spans="5:6" ht="18" customHeight="1">
      <c r="E497" s="84"/>
      <c r="F497" s="84"/>
    </row>
    <row r="498" spans="5:6" ht="18" customHeight="1">
      <c r="E498" s="84"/>
      <c r="F498" s="84"/>
    </row>
    <row r="499" spans="5:6" ht="18" customHeight="1">
      <c r="E499" s="84"/>
      <c r="F499" s="84"/>
    </row>
    <row r="500" spans="5:6" ht="18" customHeight="1">
      <c r="E500" s="84"/>
      <c r="F500" s="84"/>
    </row>
    <row r="501" spans="5:6" ht="18" customHeight="1">
      <c r="E501" s="84"/>
      <c r="F501" s="84"/>
    </row>
    <row r="502" spans="5:6" ht="18" customHeight="1">
      <c r="E502" s="84"/>
      <c r="F502" s="84"/>
    </row>
    <row r="503" spans="5:6" ht="18" customHeight="1">
      <c r="E503" s="84"/>
      <c r="F503" s="84"/>
    </row>
    <row r="504" spans="5:6" ht="18" customHeight="1">
      <c r="E504" s="84"/>
      <c r="F504" s="84"/>
    </row>
    <row r="505" spans="5:6" ht="18" customHeight="1">
      <c r="E505" s="84"/>
      <c r="F505" s="84"/>
    </row>
    <row r="506" spans="5:6" ht="18" customHeight="1">
      <c r="E506" s="84"/>
      <c r="F506" s="84"/>
    </row>
    <row r="507" spans="5:6" ht="18" customHeight="1">
      <c r="E507" s="84"/>
      <c r="F507" s="84"/>
    </row>
    <row r="508" spans="5:6" ht="18" customHeight="1">
      <c r="E508" s="84"/>
      <c r="F508" s="84"/>
    </row>
    <row r="509" spans="5:6" ht="18" customHeight="1">
      <c r="E509" s="84"/>
      <c r="F509" s="84"/>
    </row>
    <row r="510" spans="5:6" ht="18" customHeight="1">
      <c r="E510" s="84"/>
      <c r="F510" s="84"/>
    </row>
    <row r="511" spans="5:6" ht="18" customHeight="1">
      <c r="E511" s="84"/>
      <c r="F511" s="84"/>
    </row>
    <row r="512" spans="5:6" ht="18" customHeight="1">
      <c r="E512" s="84"/>
      <c r="F512" s="84"/>
    </row>
    <row r="513" spans="5:6" ht="18" customHeight="1">
      <c r="E513" s="84"/>
      <c r="F513" s="84"/>
    </row>
    <row r="514" spans="5:6" ht="18" customHeight="1">
      <c r="E514" s="84"/>
      <c r="F514" s="84"/>
    </row>
    <row r="515" spans="5:6" ht="18" customHeight="1">
      <c r="E515" s="84"/>
      <c r="F515" s="84"/>
    </row>
    <row r="516" spans="5:6" ht="18" customHeight="1">
      <c r="E516" s="84"/>
      <c r="F516" s="84"/>
    </row>
    <row r="517" spans="5:6" ht="18" customHeight="1">
      <c r="E517" s="84"/>
      <c r="F517" s="84"/>
    </row>
    <row r="518" spans="5:6" ht="18" customHeight="1">
      <c r="E518" s="84"/>
      <c r="F518" s="84"/>
    </row>
    <row r="519" spans="5:6" ht="18" customHeight="1">
      <c r="E519" s="84"/>
      <c r="F519" s="84"/>
    </row>
    <row r="520" spans="5:6" ht="18" customHeight="1">
      <c r="E520" s="84"/>
      <c r="F520" s="84"/>
    </row>
    <row r="521" spans="5:6" ht="18" customHeight="1">
      <c r="E521" s="84"/>
      <c r="F521" s="84"/>
    </row>
    <row r="522" spans="5:6" ht="18" customHeight="1">
      <c r="E522" s="84"/>
      <c r="F522" s="84"/>
    </row>
    <row r="523" spans="5:6" ht="18" customHeight="1">
      <c r="E523" s="84"/>
      <c r="F523" s="84"/>
    </row>
    <row r="524" spans="5:6" ht="18" customHeight="1">
      <c r="E524" s="84"/>
      <c r="F524" s="84"/>
    </row>
    <row r="525" spans="5:6" ht="18" customHeight="1">
      <c r="E525" s="84"/>
      <c r="F525" s="84"/>
    </row>
    <row r="526" spans="5:6" ht="18" customHeight="1">
      <c r="E526" s="84"/>
      <c r="F526" s="84"/>
    </row>
    <row r="527" spans="5:6" ht="18" customHeight="1">
      <c r="E527" s="84"/>
      <c r="F527" s="84"/>
    </row>
    <row r="528" spans="5:6" ht="18" customHeight="1">
      <c r="E528" s="84"/>
      <c r="F528" s="84"/>
    </row>
    <row r="529" spans="5:6" ht="18" customHeight="1">
      <c r="E529" s="84"/>
      <c r="F529" s="84"/>
    </row>
    <row r="530" spans="5:6" ht="18" customHeight="1">
      <c r="E530" s="84"/>
      <c r="F530" s="84"/>
    </row>
    <row r="531" spans="5:6" ht="18" customHeight="1">
      <c r="E531" s="84"/>
      <c r="F531" s="84"/>
    </row>
    <row r="532" spans="5:6" ht="18" customHeight="1">
      <c r="E532" s="84"/>
      <c r="F532" s="84"/>
    </row>
    <row r="533" spans="5:6" ht="18" customHeight="1">
      <c r="E533" s="84"/>
      <c r="F533" s="84"/>
    </row>
    <row r="534" spans="5:6" ht="18" customHeight="1">
      <c r="E534" s="84"/>
      <c r="F534" s="84"/>
    </row>
    <row r="535" spans="5:6" ht="18" customHeight="1">
      <c r="E535" s="84"/>
      <c r="F535" s="84"/>
    </row>
    <row r="536" spans="5:6" ht="18" customHeight="1">
      <c r="E536" s="84"/>
      <c r="F536" s="84"/>
    </row>
    <row r="537" spans="5:6" ht="18" customHeight="1">
      <c r="E537" s="84"/>
      <c r="F537" s="84"/>
    </row>
    <row r="538" spans="5:6" ht="18" customHeight="1">
      <c r="E538" s="84"/>
      <c r="F538" s="84"/>
    </row>
    <row r="539" spans="5:6" ht="18" customHeight="1">
      <c r="E539" s="84"/>
      <c r="F539" s="84"/>
    </row>
    <row r="540" spans="5:6" ht="18" customHeight="1">
      <c r="E540" s="84"/>
      <c r="F540" s="84"/>
    </row>
    <row r="541" spans="5:6" ht="18" customHeight="1">
      <c r="E541" s="84"/>
      <c r="F541" s="84"/>
    </row>
    <row r="542" spans="5:6" ht="18" customHeight="1">
      <c r="E542" s="84"/>
      <c r="F542" s="84"/>
    </row>
    <row r="543" spans="5:6" ht="18" customHeight="1">
      <c r="E543" s="84"/>
      <c r="F543" s="84"/>
    </row>
    <row r="544" spans="5:6" ht="18" customHeight="1">
      <c r="E544" s="84"/>
      <c r="F544" s="84"/>
    </row>
    <row r="545" spans="5:6" ht="18" customHeight="1">
      <c r="E545" s="84"/>
      <c r="F545" s="84"/>
    </row>
    <row r="546" spans="5:6" ht="18" customHeight="1">
      <c r="E546" s="84"/>
      <c r="F546" s="84"/>
    </row>
    <row r="547" spans="5:6" ht="18" customHeight="1">
      <c r="E547" s="84"/>
      <c r="F547" s="84"/>
    </row>
    <row r="548" spans="5:6" ht="18" customHeight="1">
      <c r="E548" s="84"/>
      <c r="F548" s="84"/>
    </row>
    <row r="549" spans="5:6" ht="18" customHeight="1">
      <c r="E549" s="84"/>
      <c r="F549" s="84"/>
    </row>
    <row r="550" spans="5:6" ht="18" customHeight="1">
      <c r="E550" s="84"/>
      <c r="F550" s="84"/>
    </row>
    <row r="551" spans="5:6" ht="18" customHeight="1">
      <c r="E551" s="84"/>
      <c r="F551" s="84"/>
    </row>
    <row r="552" spans="5:6" ht="18" customHeight="1">
      <c r="E552" s="84"/>
      <c r="F552" s="84"/>
    </row>
    <row r="553" spans="5:6" ht="18" customHeight="1">
      <c r="E553" s="84"/>
      <c r="F553" s="84"/>
    </row>
    <row r="554" spans="5:6" ht="18" customHeight="1">
      <c r="E554" s="84"/>
      <c r="F554" s="84"/>
    </row>
    <row r="555" spans="5:6" ht="18" customHeight="1">
      <c r="E555" s="84"/>
      <c r="F555" s="84"/>
    </row>
    <row r="556" spans="5:6" ht="18" customHeight="1">
      <c r="E556" s="84"/>
      <c r="F556" s="84"/>
    </row>
    <row r="557" spans="5:6" ht="18" customHeight="1">
      <c r="E557" s="84"/>
      <c r="F557" s="84"/>
    </row>
    <row r="558" spans="5:6" ht="18" customHeight="1">
      <c r="E558" s="84"/>
      <c r="F558" s="84"/>
    </row>
    <row r="559" spans="5:6" ht="18" customHeight="1">
      <c r="E559" s="84"/>
      <c r="F559" s="84"/>
    </row>
    <row r="560" spans="5:6" ht="18" customHeight="1">
      <c r="E560" s="84"/>
      <c r="F560" s="84"/>
    </row>
    <row r="561" spans="5:6" ht="18" customHeight="1">
      <c r="E561" s="84"/>
      <c r="F561" s="84"/>
    </row>
    <row r="562" spans="5:6" ht="18" customHeight="1">
      <c r="E562" s="84"/>
      <c r="F562" s="84"/>
    </row>
    <row r="563" spans="5:6" ht="18" customHeight="1">
      <c r="E563" s="84"/>
      <c r="F563" s="84"/>
    </row>
    <row r="564" spans="5:6" ht="18" customHeight="1">
      <c r="E564" s="84"/>
      <c r="F564" s="84"/>
    </row>
    <row r="565" spans="5:6" ht="18" customHeight="1">
      <c r="E565" s="84"/>
      <c r="F565" s="84"/>
    </row>
    <row r="566" spans="5:6" ht="18" customHeight="1">
      <c r="E566" s="84"/>
      <c r="F566" s="84"/>
    </row>
    <row r="567" spans="5:6" ht="18" customHeight="1">
      <c r="E567" s="84"/>
      <c r="F567" s="84"/>
    </row>
    <row r="568" spans="5:6" ht="18" customHeight="1">
      <c r="E568" s="84"/>
      <c r="F568" s="84"/>
    </row>
    <row r="569" spans="5:6" ht="18" customHeight="1">
      <c r="E569" s="84"/>
      <c r="F569" s="84"/>
    </row>
    <row r="570" spans="5:6" ht="18" customHeight="1">
      <c r="E570" s="84"/>
      <c r="F570" s="84"/>
    </row>
    <row r="571" spans="5:6" ht="18" customHeight="1">
      <c r="E571" s="84"/>
      <c r="F571" s="84"/>
    </row>
    <row r="572" spans="5:6" ht="18" customHeight="1">
      <c r="E572" s="84"/>
      <c r="F572" s="84"/>
    </row>
    <row r="573" spans="5:6" ht="18" customHeight="1">
      <c r="E573" s="84"/>
      <c r="F573" s="84"/>
    </row>
    <row r="574" spans="5:6" ht="18" customHeight="1">
      <c r="E574" s="84"/>
      <c r="F574" s="84"/>
    </row>
    <row r="575" spans="5:6" ht="18" customHeight="1">
      <c r="E575" s="84"/>
      <c r="F575" s="84"/>
    </row>
    <row r="576" spans="5:6" ht="18" customHeight="1">
      <c r="E576" s="84"/>
      <c r="F576" s="84"/>
    </row>
    <row r="577" spans="5:6" ht="18" customHeight="1">
      <c r="E577" s="84"/>
      <c r="F577" s="84"/>
    </row>
    <row r="578" spans="5:6" ht="18" customHeight="1">
      <c r="E578" s="84"/>
      <c r="F578" s="84"/>
    </row>
    <row r="579" spans="5:6" ht="18" customHeight="1">
      <c r="E579" s="84"/>
      <c r="F579" s="84"/>
    </row>
    <row r="580" spans="5:6" ht="18" customHeight="1">
      <c r="E580" s="84"/>
      <c r="F580" s="84"/>
    </row>
    <row r="581" spans="5:6" ht="18" customHeight="1">
      <c r="E581" s="84"/>
      <c r="F581" s="84"/>
    </row>
    <row r="582" spans="5:6" ht="18" customHeight="1">
      <c r="E582" s="84"/>
      <c r="F582" s="84"/>
    </row>
    <row r="583" spans="5:6" ht="18" customHeight="1">
      <c r="E583" s="84"/>
      <c r="F583" s="84"/>
    </row>
    <row r="584" spans="5:6" ht="18" customHeight="1">
      <c r="E584" s="84"/>
      <c r="F584" s="84"/>
    </row>
    <row r="585" spans="5:6" ht="18" customHeight="1">
      <c r="E585" s="84"/>
      <c r="F585" s="84"/>
    </row>
    <row r="586" spans="5:6" ht="18" customHeight="1">
      <c r="E586" s="84"/>
      <c r="F586" s="84"/>
    </row>
    <row r="587" spans="5:6" ht="18" customHeight="1">
      <c r="E587" s="84"/>
      <c r="F587" s="84"/>
    </row>
    <row r="588" spans="5:6" ht="18" customHeight="1">
      <c r="E588" s="84"/>
      <c r="F588" s="84"/>
    </row>
    <row r="589" spans="5:6" ht="18" customHeight="1">
      <c r="E589" s="84"/>
      <c r="F589" s="84"/>
    </row>
    <row r="590" spans="5:6" ht="18" customHeight="1">
      <c r="E590" s="84"/>
      <c r="F590" s="84"/>
    </row>
    <row r="591" spans="5:6" ht="18" customHeight="1">
      <c r="E591" s="84"/>
      <c r="F591" s="84"/>
    </row>
    <row r="592" spans="5:6" ht="18" customHeight="1">
      <c r="E592" s="84"/>
      <c r="F592" s="84"/>
    </row>
    <row r="593" spans="5:6" ht="18" customHeight="1">
      <c r="E593" s="84"/>
      <c r="F593" s="84"/>
    </row>
    <row r="594" spans="5:6" ht="18" customHeight="1">
      <c r="E594" s="84"/>
      <c r="F594" s="84"/>
    </row>
    <row r="595" spans="5:6" ht="18" customHeight="1">
      <c r="E595" s="84"/>
      <c r="F595" s="84"/>
    </row>
    <row r="596" spans="5:6" ht="18" customHeight="1">
      <c r="E596" s="84"/>
      <c r="F596" s="84"/>
    </row>
    <row r="597" spans="5:6" ht="18" customHeight="1">
      <c r="E597" s="84"/>
      <c r="F597" s="84"/>
    </row>
    <row r="598" spans="5:6" ht="18" customHeight="1">
      <c r="E598" s="84"/>
      <c r="F598" s="84"/>
    </row>
    <row r="599" spans="5:6" ht="18" customHeight="1">
      <c r="E599" s="84"/>
      <c r="F599" s="84"/>
    </row>
    <row r="600" spans="5:6" ht="18" customHeight="1">
      <c r="E600" s="84"/>
      <c r="F600" s="84"/>
    </row>
    <row r="601" spans="5:6" ht="18" customHeight="1">
      <c r="E601" s="84"/>
      <c r="F601" s="84"/>
    </row>
    <row r="602" spans="5:6" ht="18" customHeight="1">
      <c r="E602" s="84"/>
      <c r="F602" s="84"/>
    </row>
    <row r="603" spans="5:6" ht="18" customHeight="1">
      <c r="E603" s="84"/>
      <c r="F603" s="84"/>
    </row>
    <row r="604" spans="5:6" ht="18" customHeight="1">
      <c r="E604" s="84"/>
      <c r="F604" s="84"/>
    </row>
    <row r="605" spans="5:6" ht="18" customHeight="1">
      <c r="E605" s="84"/>
      <c r="F605" s="84"/>
    </row>
    <row r="606" spans="5:6" ht="18" customHeight="1">
      <c r="E606" s="84"/>
      <c r="F606" s="84"/>
    </row>
    <row r="607" spans="5:6" ht="18" customHeight="1">
      <c r="E607" s="84"/>
      <c r="F607" s="84"/>
    </row>
    <row r="608" spans="5:6" ht="18" customHeight="1">
      <c r="E608" s="84"/>
      <c r="F608" s="84"/>
    </row>
    <row r="609" spans="5:6" ht="18" customHeight="1">
      <c r="E609" s="84"/>
      <c r="F609" s="84"/>
    </row>
    <row r="610" spans="5:6" ht="18" customHeight="1">
      <c r="E610" s="84"/>
      <c r="F610" s="84"/>
    </row>
    <row r="611" spans="5:6" ht="18" customHeight="1">
      <c r="E611" s="84"/>
      <c r="F611" s="84"/>
    </row>
    <row r="612" spans="5:6" ht="18" customHeight="1">
      <c r="E612" s="84"/>
      <c r="F612" s="84"/>
    </row>
    <row r="613" spans="5:6" ht="18" customHeight="1">
      <c r="E613" s="84"/>
      <c r="F613" s="84"/>
    </row>
    <row r="614" spans="5:6" ht="18" customHeight="1">
      <c r="E614" s="84"/>
      <c r="F614" s="84"/>
    </row>
    <row r="615" spans="5:6" ht="18" customHeight="1">
      <c r="E615" s="84"/>
      <c r="F615" s="84"/>
    </row>
    <row r="616" spans="5:6" ht="18" customHeight="1">
      <c r="E616" s="84"/>
      <c r="F616" s="84"/>
    </row>
    <row r="617" spans="5:6" ht="18" customHeight="1">
      <c r="E617" s="84"/>
      <c r="F617" s="84"/>
    </row>
    <row r="618" spans="5:6" ht="18" customHeight="1">
      <c r="E618" s="84"/>
      <c r="F618" s="84"/>
    </row>
    <row r="619" spans="5:6" ht="18" customHeight="1">
      <c r="E619" s="84"/>
      <c r="F619" s="84"/>
    </row>
    <row r="620" spans="5:6" ht="18" customHeight="1">
      <c r="E620" s="84"/>
      <c r="F620" s="84"/>
    </row>
    <row r="621" spans="5:6" ht="18" customHeight="1">
      <c r="E621" s="84"/>
      <c r="F621" s="84"/>
    </row>
    <row r="622" spans="5:6" ht="18" customHeight="1">
      <c r="E622" s="84"/>
      <c r="F622" s="84"/>
    </row>
    <row r="623" spans="5:6" ht="18" customHeight="1">
      <c r="E623" s="84"/>
      <c r="F623" s="84"/>
    </row>
    <row r="624" spans="5:6" ht="18" customHeight="1">
      <c r="E624" s="84"/>
      <c r="F624" s="84"/>
    </row>
    <row r="625" spans="5:6" ht="18" customHeight="1">
      <c r="E625" s="84"/>
      <c r="F625" s="84"/>
    </row>
    <row r="626" spans="5:6" ht="18" customHeight="1">
      <c r="E626" s="84"/>
      <c r="F626" s="84"/>
    </row>
    <row r="627" spans="5:6" ht="18" customHeight="1">
      <c r="E627" s="84"/>
      <c r="F627" s="84"/>
    </row>
    <row r="628" spans="5:6" ht="18" customHeight="1">
      <c r="E628" s="84"/>
      <c r="F628" s="84"/>
    </row>
    <row r="629" spans="5:6" ht="18" customHeight="1">
      <c r="E629" s="84"/>
      <c r="F629" s="84"/>
    </row>
    <row r="630" spans="5:6" ht="18" customHeight="1">
      <c r="E630" s="84"/>
      <c r="F630" s="84"/>
    </row>
    <row r="631" spans="5:6" ht="18" customHeight="1">
      <c r="E631" s="84"/>
      <c r="F631" s="84"/>
    </row>
    <row r="632" spans="5:6" ht="18" customHeight="1">
      <c r="E632" s="84"/>
      <c r="F632" s="84"/>
    </row>
    <row r="633" spans="5:6" ht="18" customHeight="1">
      <c r="E633" s="84"/>
      <c r="F633" s="84"/>
    </row>
    <row r="634" spans="5:6" ht="18" customHeight="1">
      <c r="E634" s="84"/>
      <c r="F634" s="84"/>
    </row>
    <row r="635" spans="5:6" ht="18" customHeight="1">
      <c r="E635" s="84"/>
      <c r="F635" s="84"/>
    </row>
    <row r="636" spans="5:6" ht="18" customHeight="1">
      <c r="E636" s="84"/>
      <c r="F636" s="84"/>
    </row>
    <row r="637" spans="5:6" ht="18" customHeight="1">
      <c r="E637" s="84"/>
      <c r="F637" s="84"/>
    </row>
    <row r="638" spans="5:6" ht="18" customHeight="1">
      <c r="E638" s="84"/>
      <c r="F638" s="84"/>
    </row>
    <row r="639" spans="5:6" ht="18" customHeight="1">
      <c r="E639" s="84"/>
      <c r="F639" s="84"/>
    </row>
    <row r="640" spans="5:6" ht="18" customHeight="1">
      <c r="E640" s="84"/>
      <c r="F640" s="84"/>
    </row>
    <row r="641" spans="5:6" ht="18" customHeight="1">
      <c r="E641" s="84"/>
      <c r="F641" s="84"/>
    </row>
    <row r="642" spans="5:6" ht="18" customHeight="1">
      <c r="E642" s="84"/>
      <c r="F642" s="84"/>
    </row>
    <row r="643" spans="5:6" ht="18" customHeight="1">
      <c r="E643" s="84"/>
      <c r="F643" s="84"/>
    </row>
    <row r="644" spans="5:6" ht="18" customHeight="1">
      <c r="E644" s="84"/>
      <c r="F644" s="84"/>
    </row>
    <row r="645" spans="5:6" ht="18" customHeight="1">
      <c r="E645" s="84"/>
      <c r="F645" s="84"/>
    </row>
    <row r="646" spans="5:6" ht="18" customHeight="1">
      <c r="E646" s="84"/>
      <c r="F646" s="84"/>
    </row>
    <row r="647" spans="5:6" ht="18" customHeight="1">
      <c r="E647" s="84"/>
      <c r="F647" s="84"/>
    </row>
    <row r="648" spans="5:6" ht="18" customHeight="1">
      <c r="E648" s="84"/>
      <c r="F648" s="84"/>
    </row>
    <row r="649" spans="5:6" ht="18" customHeight="1">
      <c r="E649" s="84"/>
      <c r="F649" s="84"/>
    </row>
    <row r="650" spans="5:6" ht="18" customHeight="1">
      <c r="E650" s="84"/>
      <c r="F650" s="84"/>
    </row>
    <row r="651" spans="5:6" ht="18" customHeight="1">
      <c r="E651" s="84"/>
      <c r="F651" s="84"/>
    </row>
    <row r="652" spans="5:6" ht="18" customHeight="1">
      <c r="E652" s="84"/>
      <c r="F652" s="84"/>
    </row>
    <row r="653" spans="5:6" ht="18" customHeight="1">
      <c r="E653" s="84"/>
      <c r="F653" s="84"/>
    </row>
    <row r="654" spans="5:6" ht="18" customHeight="1">
      <c r="E654" s="84"/>
      <c r="F654" s="84"/>
    </row>
    <row r="655" spans="5:6" ht="18" customHeight="1">
      <c r="E655" s="84"/>
      <c r="F655" s="84"/>
    </row>
    <row r="656" spans="5:6" ht="18" customHeight="1">
      <c r="E656" s="84"/>
      <c r="F656" s="84"/>
    </row>
    <row r="657" spans="5:6" ht="18" customHeight="1">
      <c r="E657" s="84"/>
      <c r="F657" s="84"/>
    </row>
    <row r="658" spans="5:6" ht="18" customHeight="1">
      <c r="E658" s="84"/>
      <c r="F658" s="84"/>
    </row>
    <row r="659" spans="5:6" ht="18" customHeight="1">
      <c r="E659" s="84"/>
      <c r="F659" s="84"/>
    </row>
    <row r="660" spans="5:6" ht="18" customHeight="1">
      <c r="E660" s="84"/>
      <c r="F660" s="84"/>
    </row>
    <row r="661" spans="5:6" ht="18" customHeight="1">
      <c r="E661" s="84"/>
      <c r="F661" s="84"/>
    </row>
    <row r="662" spans="5:6" ht="18" customHeight="1">
      <c r="E662" s="84"/>
      <c r="F662" s="84"/>
    </row>
    <row r="663" spans="5:6" ht="18" customHeight="1">
      <c r="E663" s="84"/>
      <c r="F663" s="84"/>
    </row>
    <row r="664" spans="5:6" ht="18" customHeight="1">
      <c r="E664" s="84"/>
      <c r="F664" s="84"/>
    </row>
    <row r="665" spans="5:6" ht="18" customHeight="1">
      <c r="E665" s="84"/>
      <c r="F665" s="84"/>
    </row>
    <row r="666" spans="5:6" ht="18" customHeight="1">
      <c r="E666" s="84"/>
      <c r="F666" s="84"/>
    </row>
    <row r="667" spans="5:6" ht="18" customHeight="1">
      <c r="E667" s="84"/>
      <c r="F667" s="84"/>
    </row>
    <row r="668" spans="5:6" ht="18" customHeight="1">
      <c r="E668" s="84"/>
      <c r="F668" s="84"/>
    </row>
    <row r="669" spans="5:6" ht="18" customHeight="1">
      <c r="E669" s="84"/>
      <c r="F669" s="84"/>
    </row>
    <row r="670" spans="5:6" ht="18" customHeight="1">
      <c r="E670" s="84"/>
      <c r="F670" s="84"/>
    </row>
    <row r="671" spans="5:6" ht="18" customHeight="1">
      <c r="E671" s="84"/>
      <c r="F671" s="84"/>
    </row>
    <row r="672" spans="5:6" ht="18" customHeight="1">
      <c r="E672" s="84"/>
      <c r="F672" s="84"/>
    </row>
    <row r="673" spans="5:6" ht="18" customHeight="1">
      <c r="E673" s="84"/>
      <c r="F673" s="84"/>
    </row>
    <row r="674" spans="5:6" ht="18" customHeight="1">
      <c r="E674" s="84"/>
      <c r="F674" s="84"/>
    </row>
    <row r="675" spans="5:6" ht="18" customHeight="1">
      <c r="E675" s="84"/>
      <c r="F675" s="84"/>
    </row>
    <row r="676" spans="5:6" ht="18" customHeight="1">
      <c r="E676" s="84"/>
      <c r="F676" s="84"/>
    </row>
    <row r="677" spans="5:6" ht="18" customHeight="1">
      <c r="E677" s="84"/>
      <c r="F677" s="84"/>
    </row>
    <row r="678" spans="5:6" ht="18" customHeight="1">
      <c r="E678" s="84"/>
      <c r="F678" s="84"/>
    </row>
    <row r="679" spans="5:6" ht="18" customHeight="1">
      <c r="E679" s="84"/>
      <c r="F679" s="84"/>
    </row>
    <row r="680" spans="5:6" ht="18" customHeight="1">
      <c r="E680" s="84"/>
      <c r="F680" s="84"/>
    </row>
    <row r="681" spans="5:6" ht="18" customHeight="1">
      <c r="E681" s="84"/>
      <c r="F681" s="84"/>
    </row>
    <row r="682" spans="5:6" ht="18" customHeight="1">
      <c r="E682" s="84"/>
      <c r="F682" s="84"/>
    </row>
    <row r="683" spans="5:6" ht="18" customHeight="1">
      <c r="E683" s="84"/>
      <c r="F683" s="84"/>
    </row>
    <row r="684" spans="5:6" ht="18" customHeight="1">
      <c r="E684" s="84"/>
      <c r="F684" s="84"/>
    </row>
    <row r="685" spans="5:6" ht="18" customHeight="1">
      <c r="E685" s="84"/>
      <c r="F685" s="84"/>
    </row>
    <row r="686" spans="5:6" ht="18" customHeight="1">
      <c r="E686" s="84"/>
      <c r="F686" s="84"/>
    </row>
    <row r="687" spans="5:6" ht="18" customHeight="1">
      <c r="E687" s="84"/>
      <c r="F687" s="84"/>
    </row>
    <row r="688" spans="5:6" ht="18" customHeight="1">
      <c r="E688" s="84"/>
      <c r="F688" s="84"/>
    </row>
    <row r="689" spans="5:6" ht="18" customHeight="1">
      <c r="E689" s="84"/>
      <c r="F689" s="84"/>
    </row>
    <row r="690" spans="5:6" ht="18" customHeight="1">
      <c r="E690" s="84"/>
      <c r="F690" s="84"/>
    </row>
    <row r="691" spans="5:6" ht="18" customHeight="1">
      <c r="E691" s="84"/>
      <c r="F691" s="84"/>
    </row>
    <row r="692" spans="5:6" ht="18" customHeight="1">
      <c r="E692" s="84"/>
      <c r="F692" s="84"/>
    </row>
    <row r="693" spans="5:6" ht="18" customHeight="1">
      <c r="E693" s="84"/>
      <c r="F693" s="84"/>
    </row>
    <row r="694" spans="5:6" ht="18" customHeight="1">
      <c r="E694" s="84"/>
      <c r="F694" s="84"/>
    </row>
    <row r="695" spans="5:6" ht="18" customHeight="1">
      <c r="E695" s="84"/>
      <c r="F695" s="84"/>
    </row>
    <row r="696" spans="5:6" ht="18" customHeight="1">
      <c r="E696" s="84"/>
      <c r="F696" s="84"/>
    </row>
    <row r="697" spans="5:6" ht="18" customHeight="1">
      <c r="E697" s="84"/>
      <c r="F697" s="84"/>
    </row>
    <row r="698" spans="5:6" ht="18" customHeight="1">
      <c r="E698" s="84"/>
      <c r="F698" s="84"/>
    </row>
    <row r="699" spans="5:6" ht="18" customHeight="1">
      <c r="E699" s="84"/>
      <c r="F699" s="84"/>
    </row>
    <row r="700" spans="5:6" ht="18" customHeight="1">
      <c r="E700" s="84"/>
      <c r="F700" s="84"/>
    </row>
    <row r="701" spans="5:6" ht="18" customHeight="1">
      <c r="E701" s="84"/>
      <c r="F701" s="84"/>
    </row>
    <row r="702" spans="5:6" ht="18" customHeight="1">
      <c r="E702" s="84"/>
      <c r="F702" s="84"/>
    </row>
    <row r="703" spans="5:6" ht="18" customHeight="1">
      <c r="E703" s="84"/>
      <c r="F703" s="84"/>
    </row>
    <row r="704" spans="5:6" ht="18" customHeight="1">
      <c r="E704" s="84"/>
      <c r="F704" s="84"/>
    </row>
    <row r="705" spans="5:6" ht="18" customHeight="1">
      <c r="E705" s="84"/>
      <c r="F705" s="84"/>
    </row>
    <row r="706" spans="5:6" ht="18" customHeight="1">
      <c r="E706" s="84"/>
      <c r="F706" s="84"/>
    </row>
    <row r="707" spans="5:6" ht="18" customHeight="1">
      <c r="E707" s="84"/>
      <c r="F707" s="84"/>
    </row>
    <row r="708" spans="5:6" ht="18" customHeight="1">
      <c r="E708" s="84"/>
      <c r="F708" s="84"/>
    </row>
    <row r="709" spans="5:6" ht="18" customHeight="1">
      <c r="E709" s="84"/>
      <c r="F709" s="84"/>
    </row>
    <row r="710" spans="5:6" ht="18" customHeight="1">
      <c r="E710" s="84"/>
      <c r="F710" s="84"/>
    </row>
    <row r="711" spans="5:6" ht="18" customHeight="1">
      <c r="E711" s="84"/>
      <c r="F711" s="84"/>
    </row>
    <row r="712" spans="5:6" ht="18" customHeight="1">
      <c r="E712" s="84"/>
      <c r="F712" s="84"/>
    </row>
    <row r="713" spans="5:6" ht="18" customHeight="1">
      <c r="E713" s="84"/>
      <c r="F713" s="84"/>
    </row>
    <row r="714" spans="5:6" ht="18" customHeight="1">
      <c r="E714" s="84"/>
      <c r="F714" s="84"/>
    </row>
    <row r="715" spans="5:6" ht="18" customHeight="1">
      <c r="E715" s="84"/>
      <c r="F715" s="84"/>
    </row>
    <row r="716" spans="5:6" ht="18" customHeight="1">
      <c r="E716" s="84"/>
      <c r="F716" s="84"/>
    </row>
    <row r="717" spans="5:6" ht="18" customHeight="1">
      <c r="E717" s="84"/>
      <c r="F717" s="84"/>
    </row>
    <row r="718" spans="5:6" ht="18" customHeight="1">
      <c r="E718" s="84"/>
      <c r="F718" s="84"/>
    </row>
    <row r="719" spans="5:6" ht="18" customHeight="1">
      <c r="E719" s="84"/>
      <c r="F719" s="84"/>
    </row>
    <row r="720" spans="5:6" ht="18" customHeight="1">
      <c r="E720" s="84"/>
      <c r="F720" s="84"/>
    </row>
    <row r="721" spans="5:6" ht="18" customHeight="1">
      <c r="E721" s="84"/>
      <c r="F721" s="84"/>
    </row>
    <row r="722" spans="5:6" ht="18" customHeight="1">
      <c r="E722" s="84"/>
      <c r="F722" s="84"/>
    </row>
    <row r="723" spans="5:6" ht="18" customHeight="1">
      <c r="E723" s="84"/>
      <c r="F723" s="84"/>
    </row>
    <row r="724" spans="5:6" ht="18" customHeight="1">
      <c r="E724" s="84"/>
      <c r="F724" s="84"/>
    </row>
    <row r="725" spans="5:6" ht="18" customHeight="1">
      <c r="E725" s="84"/>
      <c r="F725" s="84"/>
    </row>
    <row r="726" spans="5:6" ht="18" customHeight="1">
      <c r="E726" s="84"/>
      <c r="F726" s="84"/>
    </row>
    <row r="727" spans="5:6" ht="18" customHeight="1">
      <c r="E727" s="84"/>
      <c r="F727" s="84"/>
    </row>
    <row r="728" spans="5:6" ht="18" customHeight="1">
      <c r="E728" s="84"/>
      <c r="F728" s="84"/>
    </row>
    <row r="729" spans="5:6" ht="18" customHeight="1">
      <c r="E729" s="84"/>
      <c r="F729" s="84"/>
    </row>
    <row r="730" spans="5:6" ht="18" customHeight="1">
      <c r="E730" s="84"/>
      <c r="F730" s="84"/>
    </row>
    <row r="731" spans="5:6" ht="18" customHeight="1">
      <c r="E731" s="84"/>
      <c r="F731" s="84"/>
    </row>
    <row r="732" spans="5:6" ht="18" customHeight="1">
      <c r="E732" s="84"/>
      <c r="F732" s="84"/>
    </row>
    <row r="733" spans="5:6" ht="18" customHeight="1">
      <c r="E733" s="84"/>
      <c r="F733" s="84"/>
    </row>
    <row r="734" spans="5:6" ht="18" customHeight="1">
      <c r="E734" s="84"/>
      <c r="F734" s="84"/>
    </row>
    <row r="735" spans="5:6" ht="18" customHeight="1">
      <c r="E735" s="84"/>
      <c r="F735" s="84"/>
    </row>
    <row r="736" spans="5:6" ht="18" customHeight="1">
      <c r="E736" s="84"/>
      <c r="F736" s="84"/>
    </row>
    <row r="737" spans="5:6" ht="18" customHeight="1">
      <c r="E737" s="84"/>
      <c r="F737" s="84"/>
    </row>
    <row r="738" spans="5:6" ht="18" customHeight="1">
      <c r="E738" s="84"/>
      <c r="F738" s="84"/>
    </row>
    <row r="739" spans="5:6" ht="18" customHeight="1">
      <c r="E739" s="84"/>
      <c r="F739" s="84"/>
    </row>
    <row r="740" spans="5:6" ht="18" customHeight="1">
      <c r="E740" s="84"/>
      <c r="F740" s="84"/>
    </row>
    <row r="741" spans="5:6" ht="18" customHeight="1">
      <c r="E741" s="84"/>
      <c r="F741" s="84"/>
    </row>
    <row r="742" spans="5:6" ht="18" customHeight="1">
      <c r="E742" s="84"/>
      <c r="F742" s="84"/>
    </row>
    <row r="743" spans="5:6" ht="18" customHeight="1">
      <c r="E743" s="84"/>
      <c r="F743" s="84"/>
    </row>
    <row r="744" spans="5:6" ht="18" customHeight="1">
      <c r="E744" s="84"/>
      <c r="F744" s="84"/>
    </row>
    <row r="745" spans="5:6" ht="18" customHeight="1">
      <c r="E745" s="84"/>
      <c r="F745" s="84"/>
    </row>
    <row r="746" spans="5:6" ht="18" customHeight="1">
      <c r="E746" s="84"/>
      <c r="F746" s="84"/>
    </row>
    <row r="747" spans="5:6" ht="18" customHeight="1">
      <c r="E747" s="84"/>
      <c r="F747" s="84"/>
    </row>
    <row r="748" spans="5:6" ht="18" customHeight="1">
      <c r="E748" s="84"/>
      <c r="F748" s="84"/>
    </row>
    <row r="749" spans="5:6" ht="18" customHeight="1">
      <c r="E749" s="84"/>
      <c r="F749" s="84"/>
    </row>
    <row r="750" spans="5:6" ht="18" customHeight="1">
      <c r="E750" s="84"/>
      <c r="F750" s="84"/>
    </row>
    <row r="751" spans="5:6" ht="18" customHeight="1">
      <c r="E751" s="84"/>
      <c r="F751" s="84"/>
    </row>
    <row r="752" spans="5:6" ht="18" customHeight="1">
      <c r="E752" s="84"/>
      <c r="F752" s="84"/>
    </row>
    <row r="753" spans="5:6" ht="18" customHeight="1">
      <c r="E753" s="84"/>
      <c r="F753" s="84"/>
    </row>
    <row r="754" spans="5:6" ht="18" customHeight="1">
      <c r="E754" s="84"/>
      <c r="F754" s="84"/>
    </row>
    <row r="755" spans="5:6" ht="18" customHeight="1">
      <c r="E755" s="84"/>
      <c r="F755" s="84"/>
    </row>
    <row r="756" spans="5:6" ht="18" customHeight="1">
      <c r="E756" s="84"/>
      <c r="F756" s="84"/>
    </row>
    <row r="757" spans="5:6" ht="18" customHeight="1">
      <c r="E757" s="84"/>
      <c r="F757" s="84"/>
    </row>
    <row r="758" spans="5:6" ht="18" customHeight="1">
      <c r="E758" s="84"/>
      <c r="F758" s="84"/>
    </row>
    <row r="759" spans="5:6" ht="18" customHeight="1">
      <c r="E759" s="84"/>
      <c r="F759" s="84"/>
    </row>
    <row r="760" spans="5:6" ht="18" customHeight="1">
      <c r="E760" s="84"/>
      <c r="F760" s="84"/>
    </row>
    <row r="761" spans="5:6" ht="18" customHeight="1">
      <c r="E761" s="84"/>
      <c r="F761" s="84"/>
    </row>
    <row r="762" spans="5:6" ht="18" customHeight="1">
      <c r="E762" s="84"/>
      <c r="F762" s="84"/>
    </row>
    <row r="763" spans="5:6" ht="18" customHeight="1">
      <c r="E763" s="84"/>
      <c r="F763" s="84"/>
    </row>
    <row r="764" spans="5:6" ht="18" customHeight="1">
      <c r="E764" s="84"/>
      <c r="F764" s="84"/>
    </row>
    <row r="765" spans="5:6" ht="18" customHeight="1">
      <c r="E765" s="84"/>
      <c r="F765" s="84"/>
    </row>
    <row r="766" spans="5:6" ht="18" customHeight="1">
      <c r="E766" s="84"/>
      <c r="F766" s="84"/>
    </row>
    <row r="767" spans="5:6" ht="18" customHeight="1">
      <c r="E767" s="84"/>
      <c r="F767" s="84"/>
    </row>
    <row r="768" spans="5:6" ht="18" customHeight="1">
      <c r="E768" s="84"/>
      <c r="F768" s="84"/>
    </row>
    <row r="769" spans="5:6" ht="18" customHeight="1">
      <c r="E769" s="84"/>
      <c r="F769" s="84"/>
    </row>
    <row r="770" spans="5:6" ht="18" customHeight="1">
      <c r="E770" s="84"/>
      <c r="F770" s="84"/>
    </row>
    <row r="771" spans="5:6" ht="18" customHeight="1">
      <c r="E771" s="84"/>
      <c r="F771" s="84"/>
    </row>
    <row r="772" spans="5:6" ht="18" customHeight="1">
      <c r="E772" s="84"/>
      <c r="F772" s="84"/>
    </row>
    <row r="773" spans="5:6" ht="18" customHeight="1">
      <c r="E773" s="84"/>
      <c r="F773" s="84"/>
    </row>
    <row r="774" spans="5:6" ht="18" customHeight="1">
      <c r="E774" s="84"/>
      <c r="F774" s="84"/>
    </row>
    <row r="775" spans="5:6" ht="18" customHeight="1">
      <c r="E775" s="84"/>
      <c r="F775" s="84"/>
    </row>
    <row r="776" spans="5:6" ht="18" customHeight="1">
      <c r="E776" s="84"/>
      <c r="F776" s="84"/>
    </row>
    <row r="777" spans="5:6" ht="18" customHeight="1">
      <c r="E777" s="84"/>
      <c r="F777" s="84"/>
    </row>
    <row r="778" spans="5:6" ht="18" customHeight="1">
      <c r="E778" s="84"/>
      <c r="F778" s="84"/>
    </row>
    <row r="779" spans="5:6" ht="18" customHeight="1">
      <c r="E779" s="84"/>
      <c r="F779" s="84"/>
    </row>
    <row r="780" spans="5:6" ht="18" customHeight="1">
      <c r="E780" s="84"/>
      <c r="F780" s="84"/>
    </row>
    <row r="781" spans="5:6" ht="18" customHeight="1">
      <c r="E781" s="84"/>
      <c r="F781" s="84"/>
    </row>
    <row r="782" spans="5:6" ht="18" customHeight="1">
      <c r="E782" s="84"/>
      <c r="F782" s="84"/>
    </row>
    <row r="783" spans="5:6" ht="18" customHeight="1">
      <c r="E783" s="84"/>
      <c r="F783" s="84"/>
    </row>
    <row r="784" spans="5:6" ht="18" customHeight="1">
      <c r="E784" s="84"/>
      <c r="F784" s="84"/>
    </row>
    <row r="785" spans="5:6" ht="18" customHeight="1">
      <c r="E785" s="84"/>
      <c r="F785" s="84"/>
    </row>
    <row r="786" spans="5:6" ht="18" customHeight="1">
      <c r="E786" s="84"/>
      <c r="F786" s="84"/>
    </row>
    <row r="787" spans="5:6" ht="18" customHeight="1">
      <c r="E787" s="84"/>
      <c r="F787" s="84"/>
    </row>
    <row r="788" spans="5:6" ht="18" customHeight="1">
      <c r="E788" s="84"/>
      <c r="F788" s="84"/>
    </row>
    <row r="789" spans="5:6" ht="18" customHeight="1">
      <c r="E789" s="84"/>
      <c r="F789" s="84"/>
    </row>
    <row r="790" spans="5:6" ht="18" customHeight="1">
      <c r="E790" s="84"/>
      <c r="F790" s="84"/>
    </row>
    <row r="791" spans="5:6" ht="18" customHeight="1">
      <c r="E791" s="84"/>
      <c r="F791" s="84"/>
    </row>
    <row r="792" spans="5:6" ht="18" customHeight="1">
      <c r="E792" s="84"/>
      <c r="F792" s="84"/>
    </row>
    <row r="793" spans="5:6" ht="18" customHeight="1">
      <c r="E793" s="84"/>
      <c r="F793" s="84"/>
    </row>
    <row r="794" spans="5:6" ht="18" customHeight="1">
      <c r="E794" s="84"/>
      <c r="F794" s="84"/>
    </row>
    <row r="795" spans="5:6" ht="18" customHeight="1">
      <c r="E795" s="84"/>
      <c r="F795" s="84"/>
    </row>
    <row r="796" spans="5:6" ht="18" customHeight="1">
      <c r="E796" s="84"/>
      <c r="F796" s="84"/>
    </row>
    <row r="797" spans="5:6" ht="18" customHeight="1">
      <c r="E797" s="84"/>
      <c r="F797" s="84"/>
    </row>
    <row r="798" spans="5:6" ht="18" customHeight="1">
      <c r="E798" s="84"/>
      <c r="F798" s="84"/>
    </row>
    <row r="799" spans="5:6" ht="18" customHeight="1">
      <c r="E799" s="84"/>
      <c r="F799" s="84"/>
    </row>
    <row r="800" spans="5:6" ht="18" customHeight="1">
      <c r="E800" s="84"/>
      <c r="F800" s="84"/>
    </row>
    <row r="801" spans="5:6" ht="18" customHeight="1">
      <c r="E801" s="84"/>
      <c r="F801" s="84"/>
    </row>
    <row r="802" spans="5:6" ht="18" customHeight="1">
      <c r="E802" s="84"/>
      <c r="F802" s="84"/>
    </row>
    <row r="803" spans="5:6" ht="18" customHeight="1">
      <c r="E803" s="84"/>
      <c r="F803" s="84"/>
    </row>
    <row r="804" spans="5:6" ht="18" customHeight="1">
      <c r="E804" s="84"/>
      <c r="F804" s="84"/>
    </row>
    <row r="805" spans="5:6" ht="18" customHeight="1">
      <c r="E805" s="84"/>
      <c r="F805" s="84"/>
    </row>
    <row r="806" spans="5:6" ht="18" customHeight="1">
      <c r="E806" s="84"/>
      <c r="F806" s="84"/>
    </row>
    <row r="807" spans="5:6" ht="18" customHeight="1">
      <c r="E807" s="84"/>
      <c r="F807" s="84"/>
    </row>
    <row r="808" spans="5:6" ht="18" customHeight="1">
      <c r="E808" s="84"/>
      <c r="F808" s="84"/>
    </row>
    <row r="809" spans="5:6" ht="18" customHeight="1">
      <c r="E809" s="84"/>
      <c r="F809" s="84"/>
    </row>
    <row r="810" spans="5:6" ht="18" customHeight="1">
      <c r="E810" s="84"/>
      <c r="F810" s="84"/>
    </row>
    <row r="811" spans="5:6" ht="18" customHeight="1">
      <c r="E811" s="84"/>
      <c r="F811" s="84"/>
    </row>
    <row r="812" spans="5:6" ht="18" customHeight="1">
      <c r="E812" s="84"/>
      <c r="F812" s="84"/>
    </row>
    <row r="813" spans="5:6" ht="18" customHeight="1">
      <c r="E813" s="84"/>
      <c r="F813" s="84"/>
    </row>
    <row r="814" spans="5:6" ht="18" customHeight="1">
      <c r="E814" s="84"/>
      <c r="F814" s="84"/>
    </row>
    <row r="815" spans="5:6" ht="18" customHeight="1">
      <c r="E815" s="84"/>
      <c r="F815" s="84"/>
    </row>
    <row r="816" spans="5:6" ht="18" customHeight="1">
      <c r="E816" s="84"/>
      <c r="F816" s="84"/>
    </row>
    <row r="817" spans="5:6" ht="18" customHeight="1">
      <c r="E817" s="84"/>
      <c r="F817" s="84"/>
    </row>
    <row r="818" spans="5:6" ht="18" customHeight="1">
      <c r="E818" s="84"/>
      <c r="F818" s="84"/>
    </row>
    <row r="819" spans="5:6" ht="18" customHeight="1">
      <c r="E819" s="84"/>
      <c r="F819" s="84"/>
    </row>
    <row r="820" spans="5:6" ht="18" customHeight="1">
      <c r="E820" s="84"/>
      <c r="F820" s="84"/>
    </row>
    <row r="821" spans="5:6" ht="18" customHeight="1">
      <c r="E821" s="84"/>
      <c r="F821" s="84"/>
    </row>
    <row r="822" spans="5:6" ht="18" customHeight="1">
      <c r="E822" s="84"/>
      <c r="F822" s="84"/>
    </row>
    <row r="823" spans="5:6" ht="18" customHeight="1">
      <c r="E823" s="84"/>
      <c r="F823" s="84"/>
    </row>
    <row r="824" spans="5:6" ht="18" customHeight="1">
      <c r="E824" s="84"/>
      <c r="F824" s="84"/>
    </row>
    <row r="825" spans="5:6" ht="18" customHeight="1">
      <c r="E825" s="84"/>
      <c r="F825" s="84"/>
    </row>
    <row r="826" spans="5:6" ht="18" customHeight="1">
      <c r="E826" s="84"/>
      <c r="F826" s="84"/>
    </row>
    <row r="827" spans="5:6" ht="18" customHeight="1">
      <c r="E827" s="84"/>
      <c r="F827" s="84"/>
    </row>
    <row r="828" spans="5:6" ht="18" customHeight="1">
      <c r="E828" s="84"/>
      <c r="F828" s="84"/>
    </row>
    <row r="829" spans="5:6" ht="18" customHeight="1">
      <c r="E829" s="84"/>
      <c r="F829" s="84"/>
    </row>
    <row r="830" spans="5:6" ht="18" customHeight="1">
      <c r="E830" s="84"/>
      <c r="F830" s="84"/>
    </row>
    <row r="831" spans="5:6" ht="18" customHeight="1">
      <c r="E831" s="84"/>
      <c r="F831" s="84"/>
    </row>
    <row r="832" spans="5:6" ht="18" customHeight="1">
      <c r="E832" s="84"/>
      <c r="F832" s="84"/>
    </row>
    <row r="833" spans="5:6" ht="18" customHeight="1">
      <c r="E833" s="84"/>
      <c r="F833" s="84"/>
    </row>
    <row r="834" spans="5:6" ht="18" customHeight="1">
      <c r="E834" s="84"/>
      <c r="F834" s="84"/>
    </row>
    <row r="835" spans="5:6" ht="18" customHeight="1">
      <c r="E835" s="84"/>
      <c r="F835" s="84"/>
    </row>
    <row r="836" spans="5:6" ht="18" customHeight="1">
      <c r="E836" s="84"/>
      <c r="F836" s="84"/>
    </row>
    <row r="837" spans="5:6" ht="18" customHeight="1">
      <c r="E837" s="84"/>
      <c r="F837" s="84"/>
    </row>
    <row r="838" spans="5:6" ht="18" customHeight="1">
      <c r="E838" s="84"/>
      <c r="F838" s="84"/>
    </row>
    <row r="839" spans="5:6" ht="18" customHeight="1">
      <c r="E839" s="84"/>
      <c r="F839" s="84"/>
    </row>
    <row r="840" spans="5:6" ht="18" customHeight="1">
      <c r="E840" s="84"/>
      <c r="F840" s="84"/>
    </row>
    <row r="841" spans="5:6" ht="18" customHeight="1">
      <c r="E841" s="84"/>
      <c r="F841" s="84"/>
    </row>
    <row r="842" spans="5:6" ht="18" customHeight="1">
      <c r="E842" s="84"/>
      <c r="F842" s="84"/>
    </row>
    <row r="843" spans="5:6" ht="18" customHeight="1">
      <c r="E843" s="84"/>
      <c r="F843" s="84"/>
    </row>
    <row r="844" spans="5:6" ht="18" customHeight="1">
      <c r="E844" s="84"/>
      <c r="F844" s="84"/>
    </row>
    <row r="845" spans="5:6" ht="18" customHeight="1">
      <c r="E845" s="84"/>
      <c r="F845" s="84"/>
    </row>
    <row r="846" spans="5:6" ht="18" customHeight="1">
      <c r="E846" s="84"/>
      <c r="F846" s="84"/>
    </row>
    <row r="847" spans="5:6" ht="18" customHeight="1">
      <c r="E847" s="84"/>
      <c r="F847" s="84"/>
    </row>
    <row r="848" spans="5:6" ht="18" customHeight="1">
      <c r="E848" s="84"/>
      <c r="F848" s="84"/>
    </row>
    <row r="849" spans="5:6" ht="18" customHeight="1">
      <c r="E849" s="84"/>
      <c r="F849" s="84"/>
    </row>
    <row r="850" spans="5:6" ht="18" customHeight="1">
      <c r="E850" s="84"/>
      <c r="F850" s="84"/>
    </row>
    <row r="851" spans="5:6" ht="18" customHeight="1">
      <c r="E851" s="84"/>
      <c r="F851" s="84"/>
    </row>
    <row r="852" spans="5:6" ht="18" customHeight="1">
      <c r="E852" s="84"/>
      <c r="F852" s="84"/>
    </row>
    <row r="853" spans="5:6" ht="18" customHeight="1">
      <c r="E853" s="84"/>
      <c r="F853" s="84"/>
    </row>
    <row r="854" spans="5:6" ht="18" customHeight="1">
      <c r="E854" s="84"/>
      <c r="F854" s="84"/>
    </row>
    <row r="855" spans="5:6" ht="18" customHeight="1">
      <c r="E855" s="84"/>
      <c r="F855" s="84"/>
    </row>
    <row r="856" spans="5:6" ht="18" customHeight="1">
      <c r="E856" s="84"/>
      <c r="F856" s="84"/>
    </row>
    <row r="857" spans="5:6" ht="18" customHeight="1">
      <c r="E857" s="84"/>
      <c r="F857" s="84"/>
    </row>
    <row r="858" spans="5:6" ht="18" customHeight="1">
      <c r="E858" s="84"/>
      <c r="F858" s="84"/>
    </row>
    <row r="859" spans="5:6" ht="18" customHeight="1">
      <c r="E859" s="84"/>
      <c r="F859" s="84"/>
    </row>
    <row r="860" spans="5:6" ht="18" customHeight="1">
      <c r="E860" s="84"/>
      <c r="F860" s="84"/>
    </row>
    <row r="861" spans="5:6" ht="18" customHeight="1">
      <c r="E861" s="84"/>
      <c r="F861" s="84"/>
    </row>
    <row r="862" spans="5:6" ht="18" customHeight="1">
      <c r="E862" s="84"/>
      <c r="F862" s="84"/>
    </row>
    <row r="863" spans="5:6" ht="18" customHeight="1">
      <c r="E863" s="84"/>
      <c r="F863" s="84"/>
    </row>
    <row r="864" spans="5:6" ht="18" customHeight="1">
      <c r="E864" s="84"/>
      <c r="F864" s="84"/>
    </row>
    <row r="865" spans="5:6" ht="18" customHeight="1">
      <c r="E865" s="84"/>
      <c r="F865" s="84"/>
    </row>
    <row r="866" spans="5:6" ht="18" customHeight="1">
      <c r="E866" s="84"/>
      <c r="F866" s="84"/>
    </row>
    <row r="867" spans="5:6" ht="18" customHeight="1">
      <c r="E867" s="84"/>
      <c r="F867" s="84"/>
    </row>
    <row r="868" spans="5:6" ht="18" customHeight="1">
      <c r="E868" s="84"/>
      <c r="F868" s="84"/>
    </row>
    <row r="869" spans="5:6" ht="18" customHeight="1">
      <c r="E869" s="84"/>
      <c r="F869" s="84"/>
    </row>
    <row r="870" spans="5:6" ht="18" customHeight="1">
      <c r="E870" s="84"/>
      <c r="F870" s="84"/>
    </row>
    <row r="871" spans="5:6" ht="18" customHeight="1">
      <c r="E871" s="84"/>
      <c r="F871" s="84"/>
    </row>
    <row r="872" spans="5:6" ht="18" customHeight="1">
      <c r="E872" s="84"/>
      <c r="F872" s="84"/>
    </row>
    <row r="873" spans="5:6" ht="18" customHeight="1">
      <c r="E873" s="84"/>
      <c r="F873" s="84"/>
    </row>
    <row r="874" spans="5:6" ht="18" customHeight="1">
      <c r="E874" s="84"/>
      <c r="F874" s="84"/>
    </row>
    <row r="875" spans="5:6" ht="18" customHeight="1">
      <c r="E875" s="84"/>
      <c r="F875" s="84"/>
    </row>
    <row r="876" spans="5:6" ht="18" customHeight="1">
      <c r="E876" s="84"/>
      <c r="F876" s="84"/>
    </row>
    <row r="877" spans="5:6" ht="18" customHeight="1">
      <c r="E877" s="84"/>
      <c r="F877" s="84"/>
    </row>
    <row r="878" spans="5:6" ht="18" customHeight="1">
      <c r="E878" s="84"/>
      <c r="F878" s="84"/>
    </row>
    <row r="879" spans="5:6" ht="18" customHeight="1">
      <c r="E879" s="84"/>
      <c r="F879" s="84"/>
    </row>
    <row r="880" spans="5:6" ht="18" customHeight="1">
      <c r="E880" s="84"/>
      <c r="F880" s="84"/>
    </row>
    <row r="881" spans="5:6" ht="18" customHeight="1">
      <c r="E881" s="84"/>
      <c r="F881" s="84"/>
    </row>
    <row r="882" spans="5:6" ht="18" customHeight="1">
      <c r="E882" s="84"/>
      <c r="F882" s="84"/>
    </row>
    <row r="883" spans="5:6" ht="18" customHeight="1">
      <c r="E883" s="84"/>
      <c r="F883" s="84"/>
    </row>
    <row r="884" spans="5:6" ht="18" customHeight="1">
      <c r="E884" s="84"/>
      <c r="F884" s="84"/>
    </row>
    <row r="885" spans="5:6" ht="18" customHeight="1">
      <c r="E885" s="84"/>
      <c r="F885" s="84"/>
    </row>
    <row r="886" spans="5:6" ht="18" customHeight="1">
      <c r="E886" s="84"/>
      <c r="F886" s="84"/>
    </row>
    <row r="887" spans="5:6" ht="18" customHeight="1">
      <c r="E887" s="84"/>
      <c r="F887" s="84"/>
    </row>
    <row r="888" spans="5:6" ht="18" customHeight="1">
      <c r="E888" s="84"/>
      <c r="F888" s="84"/>
    </row>
    <row r="889" spans="5:6" ht="18" customHeight="1">
      <c r="E889" s="84"/>
      <c r="F889" s="84"/>
    </row>
    <row r="890" spans="5:6" ht="18" customHeight="1">
      <c r="E890" s="84"/>
      <c r="F890" s="84"/>
    </row>
    <row r="891" spans="5:6" ht="18" customHeight="1">
      <c r="E891" s="84"/>
      <c r="F891" s="84"/>
    </row>
    <row r="892" spans="5:6" ht="18" customHeight="1">
      <c r="E892" s="84"/>
      <c r="F892" s="84"/>
    </row>
    <row r="893" spans="5:6" ht="18" customHeight="1">
      <c r="E893" s="84"/>
      <c r="F893" s="84"/>
    </row>
    <row r="894" spans="5:6" ht="18" customHeight="1">
      <c r="E894" s="84"/>
      <c r="F894" s="84"/>
    </row>
    <row r="895" spans="5:6" ht="18" customHeight="1">
      <c r="E895" s="84"/>
      <c r="F895" s="84"/>
    </row>
    <row r="896" spans="5:6" ht="18" customHeight="1">
      <c r="E896" s="84"/>
      <c r="F896" s="84"/>
    </row>
    <row r="897" spans="5:6" ht="18" customHeight="1">
      <c r="E897" s="84"/>
      <c r="F897" s="84"/>
    </row>
    <row r="898" spans="5:6" ht="18" customHeight="1">
      <c r="E898" s="84"/>
      <c r="F898" s="84"/>
    </row>
    <row r="899" spans="5:6" ht="18" customHeight="1">
      <c r="E899" s="84"/>
      <c r="F899" s="84"/>
    </row>
    <row r="900" spans="5:6" ht="18" customHeight="1">
      <c r="E900" s="84"/>
      <c r="F900" s="84"/>
    </row>
    <row r="901" spans="5:6" ht="18" customHeight="1">
      <c r="E901" s="84"/>
      <c r="F901" s="84"/>
    </row>
    <row r="902" spans="5:6" ht="18" customHeight="1">
      <c r="E902" s="84"/>
      <c r="F902" s="84"/>
    </row>
    <row r="903" spans="5:6" ht="18" customHeight="1">
      <c r="E903" s="84"/>
      <c r="F903" s="84"/>
    </row>
    <row r="904" spans="5:6" ht="18" customHeight="1">
      <c r="E904" s="84"/>
      <c r="F904" s="84"/>
    </row>
    <row r="905" spans="5:6" ht="18" customHeight="1">
      <c r="E905" s="84"/>
      <c r="F905" s="84"/>
    </row>
    <row r="906" spans="5:6" ht="18" customHeight="1">
      <c r="E906" s="84"/>
      <c r="F906" s="84"/>
    </row>
    <row r="907" spans="5:6" ht="18" customHeight="1">
      <c r="E907" s="84"/>
      <c r="F907" s="84"/>
    </row>
    <row r="908" spans="5:6" ht="18" customHeight="1">
      <c r="E908" s="84"/>
      <c r="F908" s="84"/>
    </row>
    <row r="909" spans="5:6" ht="18" customHeight="1">
      <c r="E909" s="84"/>
      <c r="F909" s="84"/>
    </row>
    <row r="910" spans="5:6" ht="18" customHeight="1">
      <c r="E910" s="84"/>
      <c r="F910" s="84"/>
    </row>
    <row r="911" spans="5:6" ht="18" customHeight="1">
      <c r="E911" s="84"/>
      <c r="F911" s="84"/>
    </row>
    <row r="912" spans="5:6" ht="18" customHeight="1">
      <c r="E912" s="84"/>
      <c r="F912" s="84"/>
    </row>
    <row r="913" spans="5:6" ht="18" customHeight="1">
      <c r="E913" s="84"/>
      <c r="F913" s="84"/>
    </row>
    <row r="914" spans="5:6" ht="18" customHeight="1">
      <c r="E914" s="84"/>
      <c r="F914" s="84"/>
    </row>
    <row r="915" spans="5:6" ht="18" customHeight="1">
      <c r="E915" s="84"/>
      <c r="F915" s="84"/>
    </row>
    <row r="916" spans="5:6" ht="18" customHeight="1">
      <c r="E916" s="84"/>
      <c r="F916" s="84"/>
    </row>
    <row r="917" spans="5:6" ht="18" customHeight="1">
      <c r="E917" s="84"/>
      <c r="F917" s="84"/>
    </row>
    <row r="918" spans="5:6" ht="18" customHeight="1">
      <c r="E918" s="84"/>
      <c r="F918" s="84"/>
    </row>
    <row r="919" spans="5:6" ht="18" customHeight="1">
      <c r="E919" s="84"/>
      <c r="F919" s="84"/>
    </row>
    <row r="920" spans="5:6" ht="18" customHeight="1">
      <c r="E920" s="84"/>
      <c r="F920" s="84"/>
    </row>
    <row r="921" spans="5:6" ht="18" customHeight="1">
      <c r="E921" s="84"/>
      <c r="F921" s="84"/>
    </row>
    <row r="922" spans="5:6" ht="18" customHeight="1">
      <c r="E922" s="84"/>
      <c r="F922" s="84"/>
    </row>
    <row r="923" spans="5:6" ht="18" customHeight="1">
      <c r="E923" s="84"/>
      <c r="F923" s="84"/>
    </row>
    <row r="924" spans="5:6" ht="18" customHeight="1">
      <c r="E924" s="84"/>
      <c r="F924" s="84"/>
    </row>
    <row r="925" spans="5:6" ht="18" customHeight="1">
      <c r="E925" s="84"/>
      <c r="F925" s="84"/>
    </row>
    <row r="926" spans="5:6" ht="18" customHeight="1">
      <c r="E926" s="84"/>
      <c r="F926" s="84"/>
    </row>
    <row r="927" spans="5:6" ht="18" customHeight="1">
      <c r="E927" s="84"/>
      <c r="F927" s="84"/>
    </row>
    <row r="928" spans="5:6" ht="18" customHeight="1">
      <c r="E928" s="84"/>
      <c r="F928" s="84"/>
    </row>
    <row r="929" spans="5:6" ht="18" customHeight="1">
      <c r="E929" s="84"/>
      <c r="F929" s="84"/>
    </row>
    <row r="930" spans="5:6" ht="18" customHeight="1">
      <c r="E930" s="84"/>
      <c r="F930" s="84"/>
    </row>
    <row r="931" spans="5:6" ht="18" customHeight="1">
      <c r="E931" s="84"/>
      <c r="F931" s="84"/>
    </row>
    <row r="932" spans="5:6" ht="18" customHeight="1">
      <c r="E932" s="84"/>
      <c r="F932" s="84"/>
    </row>
    <row r="933" spans="5:6" ht="18" customHeight="1">
      <c r="E933" s="84"/>
      <c r="F933" s="84"/>
    </row>
    <row r="934" spans="5:6" ht="18" customHeight="1">
      <c r="E934" s="84"/>
      <c r="F934" s="84"/>
    </row>
    <row r="935" spans="5:6" ht="18" customHeight="1">
      <c r="E935" s="84"/>
      <c r="F935" s="84"/>
    </row>
    <row r="936" spans="5:6" ht="18" customHeight="1">
      <c r="E936" s="84"/>
      <c r="F936" s="84"/>
    </row>
    <row r="937" spans="5:6" ht="18" customHeight="1">
      <c r="E937" s="84"/>
      <c r="F937" s="84"/>
    </row>
    <row r="938" spans="5:6" ht="18" customHeight="1">
      <c r="E938" s="84"/>
      <c r="F938" s="84"/>
    </row>
    <row r="939" spans="5:6" ht="18" customHeight="1">
      <c r="E939" s="84"/>
      <c r="F939" s="84"/>
    </row>
    <row r="940" spans="5:6" ht="18" customHeight="1">
      <c r="E940" s="84"/>
      <c r="F940" s="84"/>
    </row>
    <row r="941" spans="5:6" ht="18" customHeight="1">
      <c r="E941" s="84"/>
      <c r="F941" s="84"/>
    </row>
    <row r="942" spans="5:6" ht="18" customHeight="1">
      <c r="E942" s="84"/>
      <c r="F942" s="84"/>
    </row>
    <row r="943" spans="5:6" ht="18" customHeight="1">
      <c r="E943" s="84"/>
      <c r="F943" s="84"/>
    </row>
    <row r="944" spans="5:6" ht="18" customHeight="1">
      <c r="E944" s="84"/>
      <c r="F944" s="84"/>
    </row>
    <row r="945" spans="5:6" ht="18" customHeight="1">
      <c r="E945" s="84"/>
      <c r="F945" s="84"/>
    </row>
    <row r="946" spans="5:6" ht="18" customHeight="1">
      <c r="E946" s="84"/>
      <c r="F946" s="84"/>
    </row>
    <row r="947" spans="5:6" ht="18" customHeight="1">
      <c r="E947" s="84"/>
      <c r="F947" s="84"/>
    </row>
    <row r="948" spans="5:6" ht="18" customHeight="1">
      <c r="E948" s="84"/>
      <c r="F948" s="84"/>
    </row>
    <row r="949" spans="5:6" ht="18" customHeight="1">
      <c r="E949" s="84"/>
      <c r="F949" s="84"/>
    </row>
    <row r="950" spans="5:6" ht="18" customHeight="1">
      <c r="E950" s="84"/>
      <c r="F950" s="84"/>
    </row>
    <row r="951" spans="5:6" ht="18" customHeight="1">
      <c r="E951" s="84"/>
      <c r="F951" s="84"/>
    </row>
    <row r="952" spans="5:6" ht="18" customHeight="1">
      <c r="E952" s="84"/>
      <c r="F952" s="84"/>
    </row>
    <row r="953" spans="5:6" ht="18" customHeight="1">
      <c r="E953" s="84"/>
      <c r="F953" s="84"/>
    </row>
    <row r="954" spans="5:6" ht="18" customHeight="1">
      <c r="E954" s="84"/>
      <c r="F954" s="84"/>
    </row>
    <row r="955" spans="5:6" ht="18" customHeight="1">
      <c r="E955" s="84"/>
      <c r="F955" s="84"/>
    </row>
    <row r="956" spans="5:6" ht="18" customHeight="1">
      <c r="E956" s="84"/>
      <c r="F956" s="84"/>
    </row>
    <row r="957" spans="5:6" ht="18" customHeight="1">
      <c r="E957" s="84"/>
      <c r="F957" s="84"/>
    </row>
    <row r="958" spans="5:6" ht="18" customHeight="1">
      <c r="E958" s="84"/>
      <c r="F958" s="84"/>
    </row>
    <row r="959" spans="5:6" ht="18" customHeight="1">
      <c r="E959" s="84"/>
      <c r="F959" s="84"/>
    </row>
    <row r="960" spans="5:6" ht="18" customHeight="1">
      <c r="E960" s="84"/>
      <c r="F960" s="84"/>
    </row>
    <row r="961" spans="5:6" ht="18" customHeight="1">
      <c r="E961" s="84"/>
      <c r="F961" s="84"/>
    </row>
    <row r="962" spans="5:6" ht="18" customHeight="1">
      <c r="E962" s="84"/>
      <c r="F962" s="84"/>
    </row>
    <row r="963" spans="5:6" ht="18" customHeight="1">
      <c r="E963" s="84"/>
      <c r="F963" s="84"/>
    </row>
    <row r="964" spans="5:6" ht="18" customHeight="1">
      <c r="E964" s="84"/>
      <c r="F964" s="84"/>
    </row>
    <row r="965" spans="5:6" ht="18" customHeight="1">
      <c r="E965" s="84"/>
      <c r="F965" s="84"/>
    </row>
    <row r="966" spans="5:6" ht="18" customHeight="1">
      <c r="E966" s="84"/>
      <c r="F966" s="84"/>
    </row>
    <row r="967" spans="5:6" ht="18" customHeight="1">
      <c r="E967" s="84"/>
      <c r="F967" s="84"/>
    </row>
    <row r="968" spans="5:6" ht="18" customHeight="1">
      <c r="E968" s="84"/>
      <c r="F968" s="84"/>
    </row>
    <row r="969" spans="5:6" ht="18" customHeight="1">
      <c r="E969" s="84"/>
      <c r="F969" s="84"/>
    </row>
    <row r="970" spans="5:6" ht="18" customHeight="1">
      <c r="E970" s="84"/>
      <c r="F970" s="84"/>
    </row>
    <row r="971" spans="5:6" ht="18" customHeight="1">
      <c r="E971" s="84"/>
      <c r="F971" s="84"/>
    </row>
    <row r="972" spans="5:6" ht="18" customHeight="1">
      <c r="E972" s="84"/>
      <c r="F972" s="84"/>
    </row>
    <row r="973" spans="5:6" ht="18" customHeight="1">
      <c r="E973" s="84"/>
      <c r="F973" s="84"/>
    </row>
    <row r="974" spans="5:6" ht="18" customHeight="1">
      <c r="E974" s="84"/>
      <c r="F974" s="84"/>
    </row>
    <row r="975" spans="5:6" ht="18" customHeight="1">
      <c r="E975" s="84"/>
      <c r="F975" s="84"/>
    </row>
    <row r="976" spans="5:6" ht="18" customHeight="1">
      <c r="E976" s="84"/>
      <c r="F976" s="84"/>
    </row>
    <row r="977" spans="5:6" ht="18" customHeight="1">
      <c r="E977" s="84"/>
      <c r="F977" s="84"/>
    </row>
    <row r="978" spans="5:6" ht="18" customHeight="1">
      <c r="E978" s="84"/>
      <c r="F978" s="84"/>
    </row>
  </sheetData>
  <phoneticPr fontId="4" type="noConversion"/>
  <conditionalFormatting sqref="D1">
    <cfRule type="cellIs" dxfId="20" priority="3" operator="equal">
      <formula>0</formula>
    </cfRule>
  </conditionalFormatting>
  <conditionalFormatting sqref="E1">
    <cfRule type="cellIs" dxfId="19" priority="1" operator="equal">
      <formula>0</formula>
    </cfRule>
  </conditionalFormatting>
  <conditionalFormatting sqref="F1">
    <cfRule type="cellIs" dxfId="18" priority="2" operator="equal">
      <formula>0</formula>
    </cfRule>
  </conditionalFormatting>
  <conditionalFormatting sqref="G1">
    <cfRule type="cellIs" dxfId="17" priority="6" operator="equal">
      <formula>0</formula>
    </cfRule>
  </conditionalFormatting>
  <conditionalFormatting sqref="H1">
    <cfRule type="cellIs" dxfId="16" priority="5" operator="equal">
      <formula>0</formula>
    </cfRule>
  </conditionalFormatting>
  <conditionalFormatting sqref="I1">
    <cfRule type="cellIs" dxfId="15" priority="4" operator="equal">
      <formula>0</formula>
    </cfRule>
  </conditionalFormatting>
  <pageMargins left="0.7" right="0.7" top="0.75" bottom="0.75" header="0.3" footer="0.3"/>
  <pageSetup paperSize="9" orientation="portrait" horizontalDpi="0" verticalDpi="0"/>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9"/>
  <dimension ref="A1:J2"/>
  <sheetViews>
    <sheetView zoomScaleNormal="100" workbookViewId="0">
      <pane ySplit="1" topLeftCell="A2" activePane="bottomLeft" state="frozen"/>
      <selection activeCell="XEK27" sqref="XEK27:XEL27"/>
      <selection pane="bottomLeft"/>
    </sheetView>
  </sheetViews>
  <sheetFormatPr baseColWidth="10" defaultColWidth="10.875" defaultRowHeight="18" customHeight="1"/>
  <cols>
    <col min="1" max="1" width="9.625" style="83" customWidth="1"/>
    <col min="2" max="2" width="6.625" style="83" customWidth="1"/>
    <col min="3" max="3" width="25.625" style="83" bestFit="1" customWidth="1"/>
    <col min="4" max="4" width="27.125" style="83" customWidth="1"/>
    <col min="5" max="5" width="27.625" style="83" customWidth="1"/>
    <col min="6" max="6" width="24.375" style="83" bestFit="1" customWidth="1"/>
    <col min="7" max="7" width="29.625" style="83" customWidth="1"/>
    <col min="8" max="8" width="27.875" style="83" hidden="1" customWidth="1"/>
    <col min="9" max="9" width="29.5" style="83" customWidth="1"/>
    <col min="10" max="10" width="255.625" style="83" bestFit="1" customWidth="1"/>
    <col min="11" max="16384" width="10.875" style="83"/>
  </cols>
  <sheetData>
    <row r="1" spans="1:10" s="146" customFormat="1" ht="18" customHeight="1">
      <c r="A1" s="87" t="s">
        <v>76</v>
      </c>
      <c r="B1" s="87" t="s">
        <v>77</v>
      </c>
      <c r="C1" s="87" t="s">
        <v>0</v>
      </c>
      <c r="D1" s="68" t="s">
        <v>100</v>
      </c>
      <c r="E1" s="87" t="s">
        <v>101</v>
      </c>
      <c r="F1" s="68" t="s">
        <v>102</v>
      </c>
      <c r="G1" s="87" t="s">
        <v>78</v>
      </c>
      <c r="H1" s="68" t="s">
        <v>79</v>
      </c>
      <c r="I1" s="87" t="s">
        <v>103</v>
      </c>
      <c r="J1" s="93" t="s">
        <v>74</v>
      </c>
    </row>
    <row r="2" spans="1:10" s="146" customFormat="1" ht="18" customHeight="1">
      <c r="C2" s="147" t="s">
        <v>180</v>
      </c>
      <c r="D2" s="147"/>
      <c r="J2" s="105" t="s">
        <v>181</v>
      </c>
    </row>
  </sheetData>
  <phoneticPr fontId="4" type="noConversion"/>
  <conditionalFormatting sqref="D1">
    <cfRule type="cellIs" dxfId="14" priority="2" operator="equal">
      <formula>0</formula>
    </cfRule>
  </conditionalFormatting>
  <conditionalFormatting sqref="F1">
    <cfRule type="cellIs" dxfId="13" priority="1" operator="equal">
      <formula>0</formula>
    </cfRule>
  </conditionalFormatting>
  <conditionalFormatting sqref="G1">
    <cfRule type="cellIs" dxfId="12" priority="5" operator="equal">
      <formula>0</formula>
    </cfRule>
  </conditionalFormatting>
  <conditionalFormatting sqref="H1">
    <cfRule type="cellIs" dxfId="11" priority="4" operator="equal">
      <formula>0</formula>
    </cfRule>
  </conditionalFormatting>
  <conditionalFormatting sqref="I1">
    <cfRule type="cellIs" dxfId="10" priority="3" operator="equal">
      <formula>0</formula>
    </cfRule>
  </conditionalFormatting>
  <pageMargins left="0.7" right="0.7" top="0.75" bottom="0.75" header="0.3" footer="0.3"/>
  <pageSetup paperSize="9" orientation="portrait" horizontalDpi="0" verticalDpi="0"/>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0"/>
  <dimension ref="A1:J978"/>
  <sheetViews>
    <sheetView zoomScaleNormal="100" workbookViewId="0">
      <pane ySplit="1" topLeftCell="A2" activePane="bottomLeft" state="frozen"/>
      <selection activeCell="XEK27" sqref="XEK27:XEL27"/>
      <selection pane="bottomLeft" activeCell="E16" sqref="E16"/>
    </sheetView>
  </sheetViews>
  <sheetFormatPr baseColWidth="10" defaultColWidth="10.875" defaultRowHeight="18" customHeight="1"/>
  <cols>
    <col min="1" max="1" width="9.625" style="80" customWidth="1"/>
    <col min="2" max="2" width="6.625" style="80" customWidth="1"/>
    <col min="3" max="3" width="10.875" style="80" bestFit="1" customWidth="1"/>
    <col min="4" max="4" width="26.5" style="80" customWidth="1"/>
    <col min="5" max="5" width="27.625" style="80" customWidth="1"/>
    <col min="6" max="6" width="21.875" style="80" customWidth="1"/>
    <col min="7" max="7" width="29.625" style="80" customWidth="1"/>
    <col min="8" max="8" width="27.875" style="82" hidden="1" customWidth="1"/>
    <col min="9" max="9" width="29.5" style="80" customWidth="1"/>
    <col min="10" max="10" width="255.625" style="80" bestFit="1" customWidth="1"/>
    <col min="11" max="16384" width="10.875" style="80"/>
  </cols>
  <sheetData>
    <row r="1" spans="1:10" s="79" customFormat="1" ht="18" customHeight="1">
      <c r="A1" s="87" t="s">
        <v>76</v>
      </c>
      <c r="B1" s="87" t="s">
        <v>77</v>
      </c>
      <c r="C1" s="87" t="s">
        <v>0</v>
      </c>
      <c r="D1" s="68" t="s">
        <v>100</v>
      </c>
      <c r="E1" s="87" t="s">
        <v>101</v>
      </c>
      <c r="F1" s="68" t="s">
        <v>102</v>
      </c>
      <c r="G1" s="87" t="s">
        <v>78</v>
      </c>
      <c r="H1" s="68" t="s">
        <v>79</v>
      </c>
      <c r="I1" s="87" t="s">
        <v>103</v>
      </c>
      <c r="J1" s="93" t="s">
        <v>74</v>
      </c>
    </row>
    <row r="2" spans="1:10" ht="18" customHeight="1">
      <c r="C2" s="70" t="s">
        <v>66</v>
      </c>
      <c r="D2" s="70"/>
      <c r="E2" s="81"/>
      <c r="F2" s="81"/>
      <c r="J2" s="105" t="s">
        <v>67</v>
      </c>
    </row>
    <row r="3" spans="1:10" ht="18" customHeight="1">
      <c r="E3" s="81"/>
      <c r="F3" s="81"/>
    </row>
    <row r="10" spans="1:10" ht="18" customHeight="1">
      <c r="E10" s="81"/>
      <c r="F10" s="81"/>
    </row>
    <row r="11" spans="1:10" ht="18" customHeight="1">
      <c r="C11" s="81"/>
      <c r="D11" s="81"/>
      <c r="E11" s="81"/>
      <c r="F11" s="81"/>
    </row>
    <row r="12" spans="1:10" ht="18" customHeight="1">
      <c r="C12" s="81"/>
      <c r="D12" s="81"/>
      <c r="E12" s="81"/>
      <c r="F12" s="81"/>
    </row>
    <row r="13" spans="1:10" ht="18" customHeight="1">
      <c r="E13" s="81"/>
      <c r="F13" s="81"/>
    </row>
    <row r="21" spans="3:8" ht="18" customHeight="1">
      <c r="C21" s="81"/>
      <c r="D21" s="81"/>
    </row>
    <row r="22" spans="3:8" ht="18" customHeight="1">
      <c r="C22" s="81"/>
      <c r="D22" s="81"/>
    </row>
    <row r="23" spans="3:8" ht="18" customHeight="1">
      <c r="H23" s="70" t="s">
        <v>107</v>
      </c>
    </row>
    <row r="31" spans="3:8" ht="18" customHeight="1">
      <c r="C31" s="81"/>
      <c r="D31" s="81"/>
    </row>
    <row r="32" spans="3:8" ht="18" customHeight="1">
      <c r="C32" s="81"/>
      <c r="D32" s="81"/>
    </row>
    <row r="33" spans="3:6" ht="18" customHeight="1">
      <c r="C33" s="81"/>
      <c r="D33" s="81"/>
    </row>
    <row r="42" spans="3:6" ht="18" customHeight="1">
      <c r="E42" s="81"/>
      <c r="F42" s="81"/>
    </row>
    <row r="44" spans="3:6" ht="18" customHeight="1">
      <c r="C44" s="81"/>
      <c r="D44" s="81"/>
    </row>
    <row r="46" spans="3:6" ht="18" customHeight="1">
      <c r="C46" s="81"/>
      <c r="D46" s="81"/>
    </row>
    <row r="47" spans="3:6" ht="18" customHeight="1">
      <c r="C47" s="81"/>
      <c r="D47" s="81"/>
    </row>
    <row r="54" spans="3:4" ht="18" customHeight="1">
      <c r="C54" s="81"/>
      <c r="D54" s="81"/>
    </row>
    <row r="55" spans="3:4" ht="18" customHeight="1">
      <c r="C55" s="81"/>
      <c r="D55" s="81"/>
    </row>
    <row r="57" spans="3:4" ht="18" customHeight="1">
      <c r="C57" s="81"/>
      <c r="D57" s="81"/>
    </row>
    <row r="58" spans="3:4" ht="18" customHeight="1">
      <c r="C58" s="81"/>
      <c r="D58" s="81"/>
    </row>
    <row r="59" spans="3:4" ht="18" customHeight="1">
      <c r="C59" s="81"/>
      <c r="D59" s="81"/>
    </row>
    <row r="61" spans="3:4" ht="18" customHeight="1">
      <c r="C61" s="81"/>
      <c r="D61" s="81"/>
    </row>
    <row r="62" spans="3:4" ht="18" customHeight="1">
      <c r="C62" s="81"/>
      <c r="D62" s="81"/>
    </row>
    <row r="63" spans="3:4" ht="18" customHeight="1">
      <c r="C63" s="81"/>
      <c r="D63" s="81"/>
    </row>
    <row r="64" spans="3:4" ht="18" customHeight="1">
      <c r="C64" s="81"/>
      <c r="D64" s="81"/>
    </row>
    <row r="69" spans="3:4" ht="18" customHeight="1">
      <c r="C69" s="81"/>
      <c r="D69" s="81"/>
    </row>
    <row r="72" spans="3:4" ht="18" customHeight="1">
      <c r="C72" s="81"/>
      <c r="D72" s="81"/>
    </row>
    <row r="73" spans="3:4" ht="18" customHeight="1">
      <c r="C73" s="81"/>
      <c r="D73" s="81"/>
    </row>
    <row r="75" spans="3:4" ht="18" customHeight="1">
      <c r="C75" s="81"/>
      <c r="D75" s="81"/>
    </row>
    <row r="76" spans="3:4" ht="18" customHeight="1">
      <c r="C76" s="81"/>
      <c r="D76" s="81"/>
    </row>
    <row r="77" spans="3:4" ht="18" customHeight="1">
      <c r="C77" s="81"/>
      <c r="D77" s="81"/>
    </row>
    <row r="78" spans="3:4" ht="18" customHeight="1">
      <c r="C78" s="81"/>
      <c r="D78" s="81"/>
    </row>
    <row r="83" spans="3:4" ht="18" customHeight="1">
      <c r="C83" s="81"/>
      <c r="D83" s="81"/>
    </row>
    <row r="87" spans="3:4" ht="18" customHeight="1">
      <c r="C87" s="81"/>
      <c r="D87" s="81"/>
    </row>
    <row r="88" spans="3:4" ht="18" customHeight="1">
      <c r="C88" s="81"/>
      <c r="D88" s="81"/>
    </row>
    <row r="89" spans="3:4" ht="18" customHeight="1">
      <c r="C89" s="81"/>
      <c r="D89" s="81"/>
    </row>
    <row r="90" spans="3:4" ht="18" customHeight="1">
      <c r="C90" s="81"/>
      <c r="D90" s="81"/>
    </row>
    <row r="91" spans="3:4" ht="18" customHeight="1">
      <c r="C91" s="81"/>
      <c r="D91" s="81"/>
    </row>
    <row r="92" spans="3:4" ht="18" customHeight="1">
      <c r="C92" s="81"/>
      <c r="D92" s="81"/>
    </row>
    <row r="93" spans="3:4" ht="18" customHeight="1">
      <c r="C93" s="81"/>
      <c r="D93" s="81"/>
    </row>
    <row r="94" spans="3:4" ht="18" customHeight="1">
      <c r="C94" s="83"/>
      <c r="D94" s="83"/>
    </row>
    <row r="95" spans="3:4" ht="18" customHeight="1">
      <c r="C95" s="84"/>
      <c r="D95" s="84"/>
    </row>
    <row r="96" spans="3:4" ht="18" customHeight="1">
      <c r="C96" s="84"/>
      <c r="D96" s="84"/>
    </row>
    <row r="97" spans="3:4" ht="18" customHeight="1">
      <c r="C97" s="84"/>
      <c r="D97" s="84"/>
    </row>
    <row r="98" spans="3:4" ht="18" customHeight="1">
      <c r="C98" s="84"/>
      <c r="D98" s="84"/>
    </row>
    <row r="99" spans="3:4" ht="18" customHeight="1">
      <c r="C99" s="84"/>
      <c r="D99" s="84"/>
    </row>
    <row r="100" spans="3:4" ht="18" customHeight="1">
      <c r="C100" s="84"/>
      <c r="D100" s="84"/>
    </row>
    <row r="101" spans="3:4" ht="18" customHeight="1">
      <c r="C101" s="84"/>
      <c r="D101" s="84"/>
    </row>
    <row r="102" spans="3:4" ht="18" customHeight="1">
      <c r="C102" s="84"/>
      <c r="D102" s="84"/>
    </row>
    <row r="103" spans="3:4" ht="18" customHeight="1">
      <c r="C103" s="84"/>
      <c r="D103" s="84"/>
    </row>
    <row r="104" spans="3:4" ht="18" customHeight="1">
      <c r="C104" s="84"/>
      <c r="D104" s="84"/>
    </row>
    <row r="105" spans="3:4" ht="18" customHeight="1">
      <c r="C105" s="84"/>
      <c r="D105" s="84"/>
    </row>
    <row r="106" spans="3:4" ht="18" customHeight="1">
      <c r="C106" s="84"/>
      <c r="D106" s="84"/>
    </row>
    <row r="107" spans="3:4" ht="18" customHeight="1">
      <c r="C107" s="84"/>
      <c r="D107" s="84"/>
    </row>
    <row r="108" spans="3:4" ht="18" customHeight="1">
      <c r="C108" s="84"/>
      <c r="D108" s="84"/>
    </row>
    <row r="109" spans="3:4" ht="18" customHeight="1">
      <c r="C109" s="84"/>
      <c r="D109" s="84"/>
    </row>
    <row r="110" spans="3:4" ht="18" customHeight="1">
      <c r="C110" s="84"/>
      <c r="D110" s="84"/>
    </row>
    <row r="111" spans="3:4" ht="18" customHeight="1">
      <c r="C111" s="84"/>
      <c r="D111" s="84"/>
    </row>
    <row r="112" spans="3:4" ht="18" customHeight="1">
      <c r="C112" s="84"/>
      <c r="D112" s="84"/>
    </row>
    <row r="113" spans="3:4" ht="18" customHeight="1">
      <c r="C113" s="84"/>
      <c r="D113" s="84"/>
    </row>
    <row r="114" spans="3:4" ht="18" customHeight="1">
      <c r="C114" s="84"/>
      <c r="D114" s="84"/>
    </row>
    <row r="115" spans="3:4" ht="18" customHeight="1">
      <c r="C115" s="84"/>
      <c r="D115" s="84"/>
    </row>
    <row r="116" spans="3:4" ht="18" customHeight="1">
      <c r="C116" s="84"/>
      <c r="D116" s="84"/>
    </row>
    <row r="117" spans="3:4" ht="18" customHeight="1">
      <c r="C117" s="84"/>
      <c r="D117" s="84"/>
    </row>
    <row r="118" spans="3:4" ht="18" customHeight="1">
      <c r="C118" s="84"/>
      <c r="D118" s="84"/>
    </row>
    <row r="119" spans="3:4" ht="18" customHeight="1">
      <c r="C119" s="84"/>
      <c r="D119" s="84"/>
    </row>
    <row r="120" spans="3:4" ht="18" customHeight="1">
      <c r="C120" s="84"/>
      <c r="D120" s="84"/>
    </row>
    <row r="121" spans="3:4" ht="18" customHeight="1">
      <c r="C121" s="84"/>
      <c r="D121" s="84"/>
    </row>
    <row r="122" spans="3:4" ht="18" customHeight="1">
      <c r="C122" s="84"/>
      <c r="D122" s="84"/>
    </row>
    <row r="123" spans="3:4" ht="18" customHeight="1">
      <c r="C123" s="84"/>
      <c r="D123" s="84"/>
    </row>
    <row r="124" spans="3:4" ht="18" customHeight="1">
      <c r="C124" s="84"/>
      <c r="D124" s="84"/>
    </row>
    <row r="125" spans="3:4" ht="18" customHeight="1">
      <c r="C125" s="84"/>
      <c r="D125" s="84"/>
    </row>
    <row r="126" spans="3:4" ht="18" customHeight="1">
      <c r="C126" s="84"/>
      <c r="D126" s="84"/>
    </row>
    <row r="127" spans="3:4" ht="18" customHeight="1">
      <c r="C127" s="84"/>
      <c r="D127" s="84"/>
    </row>
    <row r="128" spans="3:4" ht="18" customHeight="1">
      <c r="C128" s="84"/>
      <c r="D128" s="84"/>
    </row>
    <row r="129" spans="3:4" ht="18" customHeight="1">
      <c r="C129" s="84"/>
      <c r="D129" s="84"/>
    </row>
    <row r="130" spans="3:4" ht="18" customHeight="1">
      <c r="C130" s="84"/>
      <c r="D130" s="84"/>
    </row>
    <row r="131" spans="3:4" ht="18" customHeight="1">
      <c r="C131" s="84"/>
      <c r="D131" s="84"/>
    </row>
    <row r="132" spans="3:4" ht="18" customHeight="1">
      <c r="C132" s="84"/>
      <c r="D132" s="84"/>
    </row>
    <row r="133" spans="3:4" ht="18" customHeight="1">
      <c r="C133" s="84"/>
      <c r="D133" s="84"/>
    </row>
    <row r="134" spans="3:4" ht="18" customHeight="1">
      <c r="C134" s="84"/>
      <c r="D134" s="84"/>
    </row>
    <row r="135" spans="3:4" ht="18" customHeight="1">
      <c r="C135" s="84"/>
      <c r="D135" s="84"/>
    </row>
    <row r="136" spans="3:4" ht="18" customHeight="1">
      <c r="C136" s="84"/>
      <c r="D136" s="84"/>
    </row>
    <row r="137" spans="3:4" ht="18" customHeight="1">
      <c r="C137" s="84"/>
      <c r="D137" s="84"/>
    </row>
    <row r="138" spans="3:4" ht="18" customHeight="1">
      <c r="C138" s="84"/>
      <c r="D138" s="84"/>
    </row>
    <row r="139" spans="3:4" ht="18" customHeight="1">
      <c r="C139" s="84"/>
      <c r="D139" s="84"/>
    </row>
    <row r="140" spans="3:4" ht="18" customHeight="1">
      <c r="C140" s="84"/>
      <c r="D140" s="84"/>
    </row>
    <row r="141" spans="3:4" ht="18" customHeight="1">
      <c r="C141" s="84"/>
      <c r="D141" s="84"/>
    </row>
    <row r="142" spans="3:4" ht="18" customHeight="1">
      <c r="C142" s="84"/>
      <c r="D142" s="84"/>
    </row>
    <row r="143" spans="3:4" ht="18" customHeight="1">
      <c r="C143" s="84"/>
      <c r="D143" s="84"/>
    </row>
    <row r="144" spans="3:4" ht="18" customHeight="1">
      <c r="C144" s="84"/>
      <c r="D144" s="84"/>
    </row>
    <row r="145" spans="3:4" ht="18" customHeight="1">
      <c r="C145" s="84"/>
      <c r="D145" s="84"/>
    </row>
    <row r="146" spans="3:4" ht="18" customHeight="1">
      <c r="C146" s="84"/>
      <c r="D146" s="84"/>
    </row>
    <row r="147" spans="3:4" ht="18" customHeight="1">
      <c r="C147" s="84"/>
      <c r="D147" s="84"/>
    </row>
    <row r="148" spans="3:4" ht="18" customHeight="1">
      <c r="C148" s="84"/>
      <c r="D148" s="84"/>
    </row>
    <row r="149" spans="3:4" ht="18" customHeight="1">
      <c r="C149" s="84"/>
      <c r="D149" s="84"/>
    </row>
    <row r="150" spans="3:4" ht="18" customHeight="1">
      <c r="C150" s="84"/>
      <c r="D150" s="84"/>
    </row>
    <row r="151" spans="3:4" ht="18" customHeight="1">
      <c r="C151" s="84"/>
      <c r="D151" s="84"/>
    </row>
    <row r="152" spans="3:4" ht="18" customHeight="1">
      <c r="C152" s="84"/>
      <c r="D152" s="84"/>
    </row>
    <row r="153" spans="3:4" ht="18" customHeight="1">
      <c r="C153" s="84"/>
      <c r="D153" s="84"/>
    </row>
    <row r="154" spans="3:4" ht="18" customHeight="1">
      <c r="C154" s="84"/>
      <c r="D154" s="84"/>
    </row>
    <row r="155" spans="3:4" ht="18" customHeight="1">
      <c r="C155" s="84"/>
      <c r="D155" s="84"/>
    </row>
    <row r="156" spans="3:4" ht="18" customHeight="1">
      <c r="C156" s="84"/>
      <c r="D156" s="84"/>
    </row>
    <row r="157" spans="3:4" ht="18" customHeight="1">
      <c r="C157" s="84"/>
      <c r="D157" s="84"/>
    </row>
    <row r="158" spans="3:4" ht="18" customHeight="1">
      <c r="C158" s="84"/>
      <c r="D158" s="84"/>
    </row>
    <row r="159" spans="3:4" ht="18" customHeight="1">
      <c r="C159" s="84"/>
      <c r="D159" s="84"/>
    </row>
    <row r="160" spans="3:4" ht="18" customHeight="1">
      <c r="C160" s="84"/>
      <c r="D160" s="84"/>
    </row>
    <row r="161" spans="3:4" ht="18" customHeight="1">
      <c r="C161" s="84"/>
      <c r="D161" s="84"/>
    </row>
    <row r="162" spans="3:4" ht="18" customHeight="1">
      <c r="C162" s="84"/>
      <c r="D162" s="84"/>
    </row>
    <row r="163" spans="3:4" ht="18" customHeight="1">
      <c r="C163" s="84"/>
      <c r="D163" s="84"/>
    </row>
    <row r="164" spans="3:4" ht="18" customHeight="1">
      <c r="C164" s="84"/>
      <c r="D164" s="84"/>
    </row>
    <row r="165" spans="3:4" ht="18" customHeight="1">
      <c r="C165" s="84"/>
      <c r="D165" s="84"/>
    </row>
    <row r="166" spans="3:4" ht="18" customHeight="1">
      <c r="C166" s="84"/>
      <c r="D166" s="84"/>
    </row>
    <row r="167" spans="3:4" ht="18" customHeight="1">
      <c r="C167" s="84"/>
      <c r="D167" s="84"/>
    </row>
    <row r="168" spans="3:4" ht="18" customHeight="1">
      <c r="C168" s="84"/>
      <c r="D168" s="84"/>
    </row>
    <row r="169" spans="3:4" ht="18" customHeight="1">
      <c r="C169" s="84"/>
      <c r="D169" s="84"/>
    </row>
    <row r="170" spans="3:4" ht="18" customHeight="1">
      <c r="C170" s="84"/>
      <c r="D170" s="84"/>
    </row>
    <row r="171" spans="3:4" ht="18" customHeight="1">
      <c r="C171" s="84"/>
      <c r="D171" s="84"/>
    </row>
    <row r="172" spans="3:4" ht="18" customHeight="1">
      <c r="C172" s="84"/>
      <c r="D172" s="84"/>
    </row>
    <row r="173" spans="3:4" ht="18" customHeight="1">
      <c r="C173" s="84"/>
      <c r="D173" s="84"/>
    </row>
    <row r="174" spans="3:4" ht="18" customHeight="1">
      <c r="C174" s="84"/>
      <c r="D174" s="84"/>
    </row>
    <row r="175" spans="3:4" ht="18" customHeight="1">
      <c r="C175" s="84"/>
      <c r="D175" s="84"/>
    </row>
    <row r="176" spans="3:4" ht="18" customHeight="1">
      <c r="C176" s="84"/>
      <c r="D176" s="84"/>
    </row>
    <row r="177" spans="3:4" ht="18" customHeight="1">
      <c r="C177" s="84"/>
      <c r="D177" s="84"/>
    </row>
    <row r="178" spans="3:4" ht="18" customHeight="1">
      <c r="C178" s="84"/>
      <c r="D178" s="84"/>
    </row>
    <row r="179" spans="3:4" ht="18" customHeight="1">
      <c r="C179" s="84"/>
      <c r="D179" s="84"/>
    </row>
    <row r="180" spans="3:4" ht="18" customHeight="1">
      <c r="C180" s="84"/>
      <c r="D180" s="84"/>
    </row>
    <row r="181" spans="3:4" ht="18" customHeight="1">
      <c r="C181" s="84"/>
      <c r="D181" s="84"/>
    </row>
    <row r="182" spans="3:4" ht="18" customHeight="1">
      <c r="C182" s="84"/>
      <c r="D182" s="84"/>
    </row>
    <row r="183" spans="3:4" ht="18" customHeight="1">
      <c r="C183" s="84"/>
      <c r="D183" s="84"/>
    </row>
    <row r="184" spans="3:4" ht="18" customHeight="1">
      <c r="C184" s="84"/>
      <c r="D184" s="84"/>
    </row>
    <row r="185" spans="3:4" ht="18" customHeight="1">
      <c r="C185" s="84"/>
      <c r="D185" s="84"/>
    </row>
    <row r="186" spans="3:4" ht="18" customHeight="1">
      <c r="C186" s="84"/>
      <c r="D186" s="84"/>
    </row>
    <row r="187" spans="3:4" ht="18" customHeight="1">
      <c r="C187" s="84"/>
      <c r="D187" s="84"/>
    </row>
    <row r="188" spans="3:4" ht="18" customHeight="1">
      <c r="C188" s="84"/>
      <c r="D188" s="84"/>
    </row>
    <row r="189" spans="3:4" ht="18" customHeight="1">
      <c r="C189" s="84"/>
      <c r="D189" s="84"/>
    </row>
    <row r="190" spans="3:4" ht="18" customHeight="1">
      <c r="C190" s="84"/>
      <c r="D190" s="84"/>
    </row>
    <row r="191" spans="3:4" ht="18" customHeight="1">
      <c r="C191" s="84"/>
      <c r="D191" s="84"/>
    </row>
    <row r="192" spans="3:4" ht="18" customHeight="1">
      <c r="C192" s="84"/>
      <c r="D192" s="84"/>
    </row>
    <row r="193" spans="3:4" ht="18" customHeight="1">
      <c r="C193" s="84"/>
      <c r="D193" s="84"/>
    </row>
    <row r="194" spans="3:4" ht="18" customHeight="1">
      <c r="C194" s="84"/>
      <c r="D194" s="84"/>
    </row>
    <row r="195" spans="3:4" ht="18" customHeight="1">
      <c r="C195" s="84"/>
      <c r="D195" s="84"/>
    </row>
    <row r="196" spans="3:4" ht="18" customHeight="1">
      <c r="C196" s="84"/>
      <c r="D196" s="84"/>
    </row>
    <row r="197" spans="3:4" ht="18" customHeight="1">
      <c r="C197" s="84"/>
      <c r="D197" s="84"/>
    </row>
    <row r="198" spans="3:4" ht="18" customHeight="1">
      <c r="C198" s="84"/>
      <c r="D198" s="84"/>
    </row>
    <row r="199" spans="3:4" ht="18" customHeight="1">
      <c r="C199" s="84"/>
      <c r="D199" s="84"/>
    </row>
    <row r="200" spans="3:4" ht="18" customHeight="1">
      <c r="C200" s="84"/>
      <c r="D200" s="84"/>
    </row>
    <row r="201" spans="3:4" ht="18" customHeight="1">
      <c r="C201" s="84"/>
      <c r="D201" s="84"/>
    </row>
    <row r="202" spans="3:4" ht="18" customHeight="1">
      <c r="C202" s="84"/>
      <c r="D202" s="84"/>
    </row>
    <row r="203" spans="3:4" ht="18" customHeight="1">
      <c r="C203" s="84"/>
      <c r="D203" s="84"/>
    </row>
    <row r="204" spans="3:4" ht="18" customHeight="1">
      <c r="C204" s="84"/>
      <c r="D204" s="84"/>
    </row>
    <row r="205" spans="3:4" ht="18" customHeight="1">
      <c r="C205" s="84"/>
      <c r="D205" s="84"/>
    </row>
    <row r="206" spans="3:4" ht="18" customHeight="1">
      <c r="C206" s="84"/>
      <c r="D206" s="84"/>
    </row>
    <row r="207" spans="3:4" ht="18" customHeight="1">
      <c r="C207" s="84"/>
      <c r="D207" s="84"/>
    </row>
    <row r="208" spans="3:4" ht="18" customHeight="1">
      <c r="C208" s="84"/>
      <c r="D208" s="84"/>
    </row>
    <row r="209" spans="3:4" ht="18" customHeight="1">
      <c r="C209" s="84"/>
      <c r="D209" s="84"/>
    </row>
    <row r="210" spans="3:4" ht="18" customHeight="1">
      <c r="C210" s="84"/>
      <c r="D210" s="84"/>
    </row>
    <row r="211" spans="3:4" ht="18" customHeight="1">
      <c r="C211" s="84"/>
      <c r="D211" s="84"/>
    </row>
    <row r="212" spans="3:4" ht="18" customHeight="1">
      <c r="C212" s="84"/>
      <c r="D212" s="84"/>
    </row>
    <row r="213" spans="3:4" ht="18" customHeight="1">
      <c r="C213" s="84"/>
      <c r="D213" s="84"/>
    </row>
    <row r="214" spans="3:4" ht="18" customHeight="1">
      <c r="C214" s="84"/>
      <c r="D214" s="84"/>
    </row>
    <row r="215" spans="3:4" ht="18" customHeight="1">
      <c r="C215" s="84"/>
      <c r="D215" s="84"/>
    </row>
    <row r="216" spans="3:4" ht="18" customHeight="1">
      <c r="C216" s="84"/>
      <c r="D216" s="84"/>
    </row>
    <row r="217" spans="3:4" ht="18" customHeight="1">
      <c r="C217" s="84"/>
      <c r="D217" s="84"/>
    </row>
    <row r="218" spans="3:4" ht="18" customHeight="1">
      <c r="C218" s="84"/>
      <c r="D218" s="84"/>
    </row>
    <row r="219" spans="3:4" ht="18" customHeight="1">
      <c r="C219" s="84"/>
      <c r="D219" s="84"/>
    </row>
    <row r="220" spans="3:4" ht="18" customHeight="1">
      <c r="C220" s="84"/>
      <c r="D220" s="84"/>
    </row>
    <row r="221" spans="3:4" ht="18" customHeight="1">
      <c r="C221" s="84"/>
      <c r="D221" s="84"/>
    </row>
    <row r="222" spans="3:4" ht="18" customHeight="1">
      <c r="C222" s="84"/>
      <c r="D222" s="84"/>
    </row>
    <row r="223" spans="3:4" ht="18" customHeight="1">
      <c r="C223" s="84"/>
      <c r="D223" s="84"/>
    </row>
    <row r="224" spans="3:4" ht="18" customHeight="1">
      <c r="C224" s="84"/>
      <c r="D224" s="84"/>
    </row>
    <row r="225" spans="3:4" ht="18" customHeight="1">
      <c r="C225" s="84"/>
      <c r="D225" s="84"/>
    </row>
    <row r="226" spans="3:4" ht="18" customHeight="1">
      <c r="C226" s="84"/>
      <c r="D226" s="84"/>
    </row>
    <row r="227" spans="3:4" ht="18" customHeight="1">
      <c r="C227" s="84"/>
      <c r="D227" s="84"/>
    </row>
    <row r="228" spans="3:4" ht="18" customHeight="1">
      <c r="C228" s="84"/>
      <c r="D228" s="84"/>
    </row>
    <row r="229" spans="3:4" ht="18" customHeight="1">
      <c r="C229" s="84"/>
      <c r="D229" s="84"/>
    </row>
    <row r="230" spans="3:4" ht="18" customHeight="1">
      <c r="C230" s="84"/>
      <c r="D230" s="84"/>
    </row>
    <row r="231" spans="3:4" ht="18" customHeight="1">
      <c r="C231" s="84"/>
      <c r="D231" s="84"/>
    </row>
    <row r="232" spans="3:4" ht="18" customHeight="1">
      <c r="C232" s="84"/>
      <c r="D232" s="84"/>
    </row>
    <row r="233" spans="3:4" ht="18" customHeight="1">
      <c r="C233" s="84"/>
      <c r="D233" s="84"/>
    </row>
    <row r="234" spans="3:4" ht="18" customHeight="1">
      <c r="C234" s="84"/>
      <c r="D234" s="84"/>
    </row>
    <row r="235" spans="3:4" ht="18" customHeight="1">
      <c r="C235" s="84"/>
      <c r="D235" s="84"/>
    </row>
    <row r="236" spans="3:4" ht="18" customHeight="1">
      <c r="C236" s="84"/>
      <c r="D236" s="84"/>
    </row>
    <row r="237" spans="3:4" ht="18" customHeight="1">
      <c r="C237" s="84"/>
      <c r="D237" s="84"/>
    </row>
    <row r="238" spans="3:4" ht="18" customHeight="1">
      <c r="C238" s="84"/>
      <c r="D238" s="84"/>
    </row>
    <row r="239" spans="3:4" ht="18" customHeight="1">
      <c r="C239" s="84"/>
      <c r="D239" s="84"/>
    </row>
    <row r="240" spans="3:4" ht="18" customHeight="1">
      <c r="C240" s="84"/>
      <c r="D240" s="84"/>
    </row>
    <row r="241" spans="3:4" ht="18" customHeight="1">
      <c r="C241" s="84"/>
      <c r="D241" s="84"/>
    </row>
    <row r="242" spans="3:4" ht="18" customHeight="1">
      <c r="C242" s="84"/>
      <c r="D242" s="84"/>
    </row>
    <row r="243" spans="3:4" ht="18" customHeight="1">
      <c r="C243" s="84"/>
      <c r="D243" s="84"/>
    </row>
    <row r="244" spans="3:4" ht="18" customHeight="1">
      <c r="C244" s="84"/>
      <c r="D244" s="84"/>
    </row>
    <row r="245" spans="3:4" ht="18" customHeight="1">
      <c r="C245" s="84"/>
      <c r="D245" s="84"/>
    </row>
    <row r="246" spans="3:4" ht="18" customHeight="1">
      <c r="C246" s="84"/>
      <c r="D246" s="84"/>
    </row>
    <row r="247" spans="3:4" ht="18" customHeight="1">
      <c r="C247" s="84"/>
      <c r="D247" s="84"/>
    </row>
    <row r="248" spans="3:4" ht="18" customHeight="1">
      <c r="C248" s="84"/>
      <c r="D248" s="84"/>
    </row>
    <row r="249" spans="3:4" ht="18" customHeight="1">
      <c r="C249" s="84"/>
      <c r="D249" s="84"/>
    </row>
    <row r="250" spans="3:4" ht="18" customHeight="1">
      <c r="C250" s="84"/>
      <c r="D250" s="84"/>
    </row>
    <row r="251" spans="3:4" ht="18" customHeight="1">
      <c r="C251" s="84"/>
      <c r="D251" s="84"/>
    </row>
    <row r="252" spans="3:4" ht="18" customHeight="1">
      <c r="C252" s="84"/>
      <c r="D252" s="84"/>
    </row>
    <row r="253" spans="3:4" ht="18" customHeight="1">
      <c r="C253" s="84"/>
      <c r="D253" s="84"/>
    </row>
    <row r="254" spans="3:4" ht="18" customHeight="1">
      <c r="C254" s="84"/>
      <c r="D254" s="84"/>
    </row>
    <row r="255" spans="3:4" ht="18" customHeight="1">
      <c r="C255" s="84"/>
      <c r="D255" s="84"/>
    </row>
    <row r="256" spans="3:4" ht="18" customHeight="1">
      <c r="C256" s="84"/>
      <c r="D256" s="84"/>
    </row>
    <row r="257" spans="3:4" ht="18" customHeight="1">
      <c r="C257" s="84"/>
      <c r="D257" s="84"/>
    </row>
    <row r="258" spans="3:4" ht="18" customHeight="1">
      <c r="C258" s="84"/>
      <c r="D258" s="84"/>
    </row>
    <row r="259" spans="3:4" ht="18" customHeight="1">
      <c r="C259" s="84"/>
      <c r="D259" s="84"/>
    </row>
    <row r="260" spans="3:4" ht="18" customHeight="1">
      <c r="C260" s="84"/>
      <c r="D260" s="84"/>
    </row>
    <row r="261" spans="3:4" ht="18" customHeight="1">
      <c r="C261" s="84"/>
      <c r="D261" s="84"/>
    </row>
    <row r="262" spans="3:4" ht="18" customHeight="1">
      <c r="C262" s="84"/>
      <c r="D262" s="84"/>
    </row>
    <row r="263" spans="3:4" ht="18" customHeight="1">
      <c r="C263" s="84"/>
      <c r="D263" s="84"/>
    </row>
    <row r="264" spans="3:4" ht="18" customHeight="1">
      <c r="C264" s="84"/>
      <c r="D264" s="84"/>
    </row>
    <row r="265" spans="3:4" ht="18" customHeight="1">
      <c r="C265" s="84"/>
      <c r="D265" s="84"/>
    </row>
    <row r="266" spans="3:4" ht="18" customHeight="1">
      <c r="C266" s="84"/>
      <c r="D266" s="84"/>
    </row>
    <row r="267" spans="3:4" ht="18" customHeight="1">
      <c r="C267" s="84"/>
      <c r="D267" s="84"/>
    </row>
    <row r="268" spans="3:4" ht="18" customHeight="1">
      <c r="C268" s="84"/>
      <c r="D268" s="84"/>
    </row>
    <row r="269" spans="3:4" ht="18" customHeight="1">
      <c r="C269" s="84"/>
      <c r="D269" s="84"/>
    </row>
    <row r="270" spans="3:4" ht="18" customHeight="1">
      <c r="C270" s="84"/>
      <c r="D270" s="84"/>
    </row>
    <row r="271" spans="3:4" ht="18" customHeight="1">
      <c r="C271" s="84"/>
      <c r="D271" s="84"/>
    </row>
    <row r="272" spans="3:4" ht="18" customHeight="1">
      <c r="C272" s="84"/>
      <c r="D272" s="84"/>
    </row>
    <row r="273" spans="3:4" ht="18" customHeight="1">
      <c r="C273" s="84"/>
      <c r="D273" s="84"/>
    </row>
    <row r="274" spans="3:4" ht="18" customHeight="1">
      <c r="C274" s="84"/>
      <c r="D274" s="84"/>
    </row>
    <row r="275" spans="3:4" ht="18" customHeight="1">
      <c r="C275" s="84"/>
      <c r="D275" s="84"/>
    </row>
    <row r="276" spans="3:4" ht="18" customHeight="1">
      <c r="C276" s="84"/>
      <c r="D276" s="84"/>
    </row>
    <row r="277" spans="3:4" ht="18" customHeight="1">
      <c r="C277" s="84"/>
      <c r="D277" s="84"/>
    </row>
    <row r="278" spans="3:4" ht="18" customHeight="1">
      <c r="C278" s="84"/>
      <c r="D278" s="84"/>
    </row>
    <row r="279" spans="3:4" ht="18" customHeight="1">
      <c r="C279" s="84"/>
      <c r="D279" s="84"/>
    </row>
    <row r="280" spans="3:4" ht="18" customHeight="1">
      <c r="C280" s="84"/>
      <c r="D280" s="84"/>
    </row>
    <row r="281" spans="3:4" ht="18" customHeight="1">
      <c r="C281" s="84"/>
      <c r="D281" s="84"/>
    </row>
    <row r="282" spans="3:4" ht="18" customHeight="1">
      <c r="C282" s="84"/>
      <c r="D282" s="84"/>
    </row>
    <row r="283" spans="3:4" ht="18" customHeight="1">
      <c r="C283" s="84"/>
      <c r="D283" s="84"/>
    </row>
    <row r="284" spans="3:4" ht="18" customHeight="1">
      <c r="C284" s="84"/>
      <c r="D284" s="84"/>
    </row>
    <row r="285" spans="3:4" ht="18" customHeight="1">
      <c r="C285" s="84"/>
      <c r="D285" s="84"/>
    </row>
    <row r="286" spans="3:4" ht="18" customHeight="1">
      <c r="C286" s="84"/>
      <c r="D286" s="84"/>
    </row>
    <row r="287" spans="3:4" ht="18" customHeight="1">
      <c r="C287" s="84"/>
      <c r="D287" s="84"/>
    </row>
    <row r="288" spans="3:4" ht="18" customHeight="1">
      <c r="C288" s="84"/>
      <c r="D288" s="84"/>
    </row>
    <row r="289" spans="3:4" ht="18" customHeight="1">
      <c r="C289" s="84"/>
      <c r="D289" s="84"/>
    </row>
    <row r="290" spans="3:4" ht="18" customHeight="1">
      <c r="C290" s="84"/>
      <c r="D290" s="84"/>
    </row>
    <row r="291" spans="3:4" ht="18" customHeight="1">
      <c r="C291" s="84"/>
      <c r="D291" s="84"/>
    </row>
    <row r="292" spans="3:4" ht="18" customHeight="1">
      <c r="C292" s="84"/>
      <c r="D292" s="84"/>
    </row>
    <row r="293" spans="3:4" ht="18" customHeight="1">
      <c r="C293" s="84"/>
      <c r="D293" s="84"/>
    </row>
    <row r="294" spans="3:4" ht="18" customHeight="1">
      <c r="C294" s="84"/>
      <c r="D294" s="84"/>
    </row>
    <row r="295" spans="3:4" ht="18" customHeight="1">
      <c r="C295" s="84"/>
      <c r="D295" s="84"/>
    </row>
    <row r="296" spans="3:4" ht="18" customHeight="1">
      <c r="C296" s="84"/>
      <c r="D296" s="84"/>
    </row>
    <row r="297" spans="3:4" ht="18" customHeight="1">
      <c r="C297" s="84"/>
      <c r="D297" s="84"/>
    </row>
    <row r="298" spans="3:4" ht="18" customHeight="1">
      <c r="C298" s="84"/>
      <c r="D298" s="84"/>
    </row>
    <row r="299" spans="3:4" ht="18" customHeight="1">
      <c r="C299" s="84"/>
      <c r="D299" s="84"/>
    </row>
    <row r="300" spans="3:4" ht="18" customHeight="1">
      <c r="C300" s="84"/>
      <c r="D300" s="84"/>
    </row>
    <row r="301" spans="3:4" ht="18" customHeight="1">
      <c r="C301" s="84"/>
      <c r="D301" s="84"/>
    </row>
    <row r="302" spans="3:4" ht="18" customHeight="1">
      <c r="C302" s="84"/>
      <c r="D302" s="84"/>
    </row>
    <row r="303" spans="3:4" ht="18" customHeight="1">
      <c r="C303" s="84"/>
      <c r="D303" s="84"/>
    </row>
    <row r="304" spans="3:4" ht="18" customHeight="1">
      <c r="C304" s="84"/>
      <c r="D304" s="84"/>
    </row>
    <row r="305" spans="3:4" ht="18" customHeight="1">
      <c r="C305" s="84"/>
      <c r="D305" s="84"/>
    </row>
    <row r="306" spans="3:4" ht="18" customHeight="1">
      <c r="C306" s="84"/>
      <c r="D306" s="84"/>
    </row>
    <row r="307" spans="3:4" ht="18" customHeight="1">
      <c r="C307" s="84"/>
      <c r="D307" s="84"/>
    </row>
    <row r="308" spans="3:4" ht="18" customHeight="1">
      <c r="C308" s="84"/>
      <c r="D308" s="84"/>
    </row>
    <row r="309" spans="3:4" ht="18" customHeight="1">
      <c r="C309" s="84"/>
      <c r="D309" s="84"/>
    </row>
    <row r="310" spans="3:4" ht="18" customHeight="1">
      <c r="C310" s="84"/>
      <c r="D310" s="84"/>
    </row>
    <row r="311" spans="3:4" ht="18" customHeight="1">
      <c r="C311" s="84"/>
      <c r="D311" s="84"/>
    </row>
    <row r="312" spans="3:4" ht="18" customHeight="1">
      <c r="C312" s="84"/>
      <c r="D312" s="84"/>
    </row>
    <row r="313" spans="3:4" ht="18" customHeight="1">
      <c r="C313" s="84"/>
      <c r="D313" s="84"/>
    </row>
    <row r="314" spans="3:4" ht="18" customHeight="1">
      <c r="C314" s="84"/>
      <c r="D314" s="84"/>
    </row>
    <row r="315" spans="3:4" ht="18" customHeight="1">
      <c r="C315" s="84"/>
      <c r="D315" s="84"/>
    </row>
    <row r="316" spans="3:4" ht="18" customHeight="1">
      <c r="C316" s="84"/>
      <c r="D316" s="84"/>
    </row>
    <row r="317" spans="3:4" ht="18" customHeight="1">
      <c r="C317" s="84"/>
      <c r="D317" s="84"/>
    </row>
    <row r="318" spans="3:4" ht="18" customHeight="1">
      <c r="C318" s="84"/>
      <c r="D318" s="84"/>
    </row>
    <row r="319" spans="3:4" ht="18" customHeight="1">
      <c r="C319" s="84"/>
      <c r="D319" s="84"/>
    </row>
    <row r="320" spans="3:4" ht="18" customHeight="1">
      <c r="C320" s="84"/>
      <c r="D320" s="84"/>
    </row>
    <row r="321" spans="3:4" ht="18" customHeight="1">
      <c r="C321" s="84"/>
      <c r="D321" s="84"/>
    </row>
    <row r="322" spans="3:4" ht="18" customHeight="1">
      <c r="C322" s="84"/>
      <c r="D322" s="84"/>
    </row>
    <row r="323" spans="3:4" ht="18" customHeight="1">
      <c r="C323" s="84"/>
      <c r="D323" s="84"/>
    </row>
    <row r="324" spans="3:4" ht="18" customHeight="1">
      <c r="C324" s="84"/>
      <c r="D324" s="84"/>
    </row>
    <row r="325" spans="3:4" ht="18" customHeight="1">
      <c r="C325" s="84"/>
      <c r="D325" s="84"/>
    </row>
    <row r="326" spans="3:4" ht="18" customHeight="1">
      <c r="C326" s="84"/>
      <c r="D326" s="84"/>
    </row>
    <row r="327" spans="3:4" ht="18" customHeight="1">
      <c r="C327" s="84"/>
      <c r="D327" s="84"/>
    </row>
    <row r="328" spans="3:4" ht="18" customHeight="1">
      <c r="C328" s="84"/>
      <c r="D328" s="84"/>
    </row>
    <row r="329" spans="3:4" ht="18" customHeight="1">
      <c r="C329" s="84"/>
      <c r="D329" s="84"/>
    </row>
    <row r="330" spans="3:4" ht="18" customHeight="1">
      <c r="C330" s="84"/>
      <c r="D330" s="84"/>
    </row>
    <row r="331" spans="3:4" ht="18" customHeight="1">
      <c r="C331" s="84"/>
      <c r="D331" s="84"/>
    </row>
    <row r="332" spans="3:4" ht="18" customHeight="1">
      <c r="C332" s="84"/>
      <c r="D332" s="84"/>
    </row>
    <row r="333" spans="3:4" ht="18" customHeight="1">
      <c r="C333" s="84"/>
      <c r="D333" s="84"/>
    </row>
    <row r="334" spans="3:4" ht="18" customHeight="1">
      <c r="C334" s="84"/>
      <c r="D334" s="84"/>
    </row>
    <row r="335" spans="3:4" ht="18" customHeight="1">
      <c r="C335" s="84"/>
      <c r="D335" s="84"/>
    </row>
    <row r="336" spans="3:4" ht="18" customHeight="1">
      <c r="C336" s="84"/>
      <c r="D336" s="84"/>
    </row>
    <row r="337" spans="3:4" ht="18" customHeight="1">
      <c r="C337" s="84"/>
      <c r="D337" s="84"/>
    </row>
    <row r="338" spans="3:4" ht="18" customHeight="1">
      <c r="C338" s="84"/>
      <c r="D338" s="84"/>
    </row>
    <row r="339" spans="3:4" ht="18" customHeight="1">
      <c r="C339" s="84"/>
      <c r="D339" s="84"/>
    </row>
    <row r="340" spans="3:4" ht="18" customHeight="1">
      <c r="C340" s="84"/>
      <c r="D340" s="84"/>
    </row>
    <row r="341" spans="3:4" ht="18" customHeight="1">
      <c r="C341" s="84"/>
      <c r="D341" s="84"/>
    </row>
    <row r="342" spans="3:4" ht="18" customHeight="1">
      <c r="C342" s="84"/>
      <c r="D342" s="84"/>
    </row>
    <row r="343" spans="3:4" ht="18" customHeight="1">
      <c r="C343" s="84"/>
      <c r="D343" s="84"/>
    </row>
    <row r="344" spans="3:4" ht="18" customHeight="1">
      <c r="C344" s="84"/>
      <c r="D344" s="84"/>
    </row>
    <row r="345" spans="3:4" ht="18" customHeight="1">
      <c r="C345" s="84"/>
      <c r="D345" s="84"/>
    </row>
    <row r="346" spans="3:4" ht="18" customHeight="1">
      <c r="C346" s="84"/>
      <c r="D346" s="84"/>
    </row>
    <row r="347" spans="3:4" ht="18" customHeight="1">
      <c r="C347" s="84"/>
      <c r="D347" s="84"/>
    </row>
    <row r="348" spans="3:4" ht="18" customHeight="1">
      <c r="C348" s="84"/>
      <c r="D348" s="84"/>
    </row>
    <row r="349" spans="3:4" ht="18" customHeight="1">
      <c r="C349" s="84"/>
      <c r="D349" s="84"/>
    </row>
    <row r="350" spans="3:4" ht="18" customHeight="1">
      <c r="C350" s="84"/>
      <c r="D350" s="84"/>
    </row>
    <row r="351" spans="3:4" ht="18" customHeight="1">
      <c r="C351" s="84"/>
      <c r="D351" s="84"/>
    </row>
    <row r="352" spans="3:4" ht="18" customHeight="1">
      <c r="C352" s="84"/>
      <c r="D352" s="84"/>
    </row>
    <row r="353" spans="3:4" ht="18" customHeight="1">
      <c r="C353" s="84"/>
      <c r="D353" s="84"/>
    </row>
    <row r="354" spans="3:4" ht="18" customHeight="1">
      <c r="C354" s="84"/>
      <c r="D354" s="84"/>
    </row>
    <row r="355" spans="3:4" ht="18" customHeight="1">
      <c r="C355" s="84"/>
      <c r="D355" s="84"/>
    </row>
    <row r="356" spans="3:4" ht="18" customHeight="1">
      <c r="C356" s="84"/>
      <c r="D356" s="84"/>
    </row>
    <row r="357" spans="3:4" ht="18" customHeight="1">
      <c r="C357" s="84"/>
      <c r="D357" s="84"/>
    </row>
    <row r="358" spans="3:4" ht="18" customHeight="1">
      <c r="C358" s="84"/>
      <c r="D358" s="84"/>
    </row>
    <row r="359" spans="3:4" ht="18" customHeight="1">
      <c r="C359" s="84"/>
      <c r="D359" s="84"/>
    </row>
    <row r="360" spans="3:4" ht="18" customHeight="1">
      <c r="C360" s="84"/>
      <c r="D360" s="84"/>
    </row>
    <row r="361" spans="3:4" ht="18" customHeight="1">
      <c r="C361" s="84"/>
      <c r="D361" s="84"/>
    </row>
    <row r="362" spans="3:4" ht="18" customHeight="1">
      <c r="C362" s="84"/>
      <c r="D362" s="84"/>
    </row>
    <row r="363" spans="3:4" ht="18" customHeight="1">
      <c r="C363" s="84"/>
      <c r="D363" s="84"/>
    </row>
    <row r="364" spans="3:4" ht="18" customHeight="1">
      <c r="C364" s="84"/>
      <c r="D364" s="84"/>
    </row>
    <row r="365" spans="3:4" ht="18" customHeight="1">
      <c r="C365" s="84"/>
      <c r="D365" s="84"/>
    </row>
    <row r="366" spans="3:4" ht="18" customHeight="1">
      <c r="C366" s="84"/>
      <c r="D366" s="84"/>
    </row>
    <row r="367" spans="3:4" ht="18" customHeight="1">
      <c r="C367" s="84"/>
      <c r="D367" s="84"/>
    </row>
    <row r="368" spans="3:4" ht="18" customHeight="1">
      <c r="C368" s="84"/>
      <c r="D368" s="84"/>
    </row>
    <row r="369" spans="3:4" ht="18" customHeight="1">
      <c r="C369" s="84"/>
      <c r="D369" s="84"/>
    </row>
    <row r="370" spans="3:4" ht="18" customHeight="1">
      <c r="C370" s="84"/>
      <c r="D370" s="84"/>
    </row>
    <row r="371" spans="3:4" ht="18" customHeight="1">
      <c r="C371" s="84"/>
      <c r="D371" s="84"/>
    </row>
    <row r="372" spans="3:4" ht="18" customHeight="1">
      <c r="C372" s="84"/>
      <c r="D372" s="84"/>
    </row>
    <row r="373" spans="3:4" ht="18" customHeight="1">
      <c r="C373" s="84"/>
      <c r="D373" s="84"/>
    </row>
    <row r="374" spans="3:4" ht="18" customHeight="1">
      <c r="C374" s="84"/>
      <c r="D374" s="84"/>
    </row>
    <row r="375" spans="3:4" ht="18" customHeight="1">
      <c r="C375" s="84"/>
      <c r="D375" s="84"/>
    </row>
    <row r="376" spans="3:4" ht="18" customHeight="1">
      <c r="C376" s="84"/>
      <c r="D376" s="84"/>
    </row>
    <row r="377" spans="3:4" ht="18" customHeight="1">
      <c r="C377" s="84"/>
      <c r="D377" s="84"/>
    </row>
    <row r="378" spans="3:4" ht="18" customHeight="1">
      <c r="C378" s="84"/>
      <c r="D378" s="84"/>
    </row>
    <row r="379" spans="3:4" ht="18" customHeight="1">
      <c r="C379" s="84"/>
      <c r="D379" s="84"/>
    </row>
    <row r="380" spans="3:4" ht="18" customHeight="1">
      <c r="C380" s="84"/>
      <c r="D380" s="84"/>
    </row>
    <row r="381" spans="3:4" ht="18" customHeight="1">
      <c r="C381" s="84"/>
      <c r="D381" s="84"/>
    </row>
    <row r="382" spans="3:4" ht="18" customHeight="1">
      <c r="C382" s="84"/>
      <c r="D382" s="84"/>
    </row>
    <row r="383" spans="3:4" ht="18" customHeight="1">
      <c r="C383" s="84"/>
      <c r="D383" s="84"/>
    </row>
    <row r="384" spans="3:4" ht="18" customHeight="1">
      <c r="C384" s="84"/>
      <c r="D384" s="84"/>
    </row>
    <row r="385" spans="3:4" ht="18" customHeight="1">
      <c r="C385" s="84"/>
      <c r="D385" s="84"/>
    </row>
    <row r="386" spans="3:4" ht="18" customHeight="1">
      <c r="C386" s="84"/>
      <c r="D386" s="84"/>
    </row>
    <row r="387" spans="3:4" ht="18" customHeight="1">
      <c r="C387" s="84"/>
      <c r="D387" s="84"/>
    </row>
    <row r="388" spans="3:4" ht="18" customHeight="1">
      <c r="C388" s="84"/>
      <c r="D388" s="84"/>
    </row>
    <row r="389" spans="3:4" ht="18" customHeight="1">
      <c r="C389" s="84"/>
      <c r="D389" s="84"/>
    </row>
    <row r="390" spans="3:4" ht="18" customHeight="1">
      <c r="C390" s="84"/>
      <c r="D390" s="84"/>
    </row>
    <row r="391" spans="3:4" ht="18" customHeight="1">
      <c r="C391" s="84"/>
      <c r="D391" s="84"/>
    </row>
    <row r="392" spans="3:4" ht="18" customHeight="1">
      <c r="C392" s="84"/>
      <c r="D392" s="84"/>
    </row>
    <row r="393" spans="3:4" ht="18" customHeight="1">
      <c r="C393" s="84"/>
      <c r="D393" s="84"/>
    </row>
    <row r="394" spans="3:4" ht="18" customHeight="1">
      <c r="C394" s="84"/>
      <c r="D394" s="84"/>
    </row>
    <row r="395" spans="3:4" ht="18" customHeight="1">
      <c r="C395" s="84"/>
      <c r="D395" s="84"/>
    </row>
    <row r="396" spans="3:4" ht="18" customHeight="1">
      <c r="C396" s="84"/>
      <c r="D396" s="84"/>
    </row>
    <row r="397" spans="3:4" ht="18" customHeight="1">
      <c r="C397" s="84"/>
      <c r="D397" s="84"/>
    </row>
    <row r="398" spans="3:4" ht="18" customHeight="1">
      <c r="C398" s="84"/>
      <c r="D398" s="84"/>
    </row>
    <row r="399" spans="3:4" ht="18" customHeight="1">
      <c r="C399" s="84"/>
      <c r="D399" s="84"/>
    </row>
    <row r="400" spans="3:4" ht="18" customHeight="1">
      <c r="C400" s="84"/>
      <c r="D400" s="84"/>
    </row>
    <row r="401" spans="3:4" ht="18" customHeight="1">
      <c r="C401" s="84"/>
      <c r="D401" s="84"/>
    </row>
    <row r="402" spans="3:4" ht="18" customHeight="1">
      <c r="C402" s="84"/>
      <c r="D402" s="84"/>
    </row>
    <row r="403" spans="3:4" ht="18" customHeight="1">
      <c r="C403" s="84"/>
      <c r="D403" s="84"/>
    </row>
    <row r="404" spans="3:4" ht="18" customHeight="1">
      <c r="C404" s="84"/>
      <c r="D404" s="84"/>
    </row>
    <row r="405" spans="3:4" ht="18" customHeight="1">
      <c r="C405" s="84"/>
      <c r="D405" s="84"/>
    </row>
    <row r="406" spans="3:4" ht="18" customHeight="1">
      <c r="C406" s="84"/>
      <c r="D406" s="84"/>
    </row>
    <row r="407" spans="3:4" ht="18" customHeight="1">
      <c r="C407" s="84"/>
      <c r="D407" s="84"/>
    </row>
    <row r="408" spans="3:4" ht="18" customHeight="1">
      <c r="C408" s="84"/>
      <c r="D408" s="84"/>
    </row>
    <row r="409" spans="3:4" ht="18" customHeight="1">
      <c r="C409" s="84"/>
      <c r="D409" s="84"/>
    </row>
    <row r="410" spans="3:4" ht="18" customHeight="1">
      <c r="C410" s="84"/>
      <c r="D410" s="84"/>
    </row>
    <row r="411" spans="3:4" ht="18" customHeight="1">
      <c r="C411" s="84"/>
      <c r="D411" s="84"/>
    </row>
    <row r="412" spans="3:4" ht="18" customHeight="1">
      <c r="C412" s="84"/>
      <c r="D412" s="84"/>
    </row>
    <row r="413" spans="3:4" ht="18" customHeight="1">
      <c r="C413" s="84"/>
      <c r="D413" s="84"/>
    </row>
    <row r="414" spans="3:4" ht="18" customHeight="1">
      <c r="C414" s="84"/>
      <c r="D414" s="84"/>
    </row>
    <row r="415" spans="3:4" ht="18" customHeight="1">
      <c r="C415" s="84"/>
      <c r="D415" s="84"/>
    </row>
    <row r="416" spans="3:4" ht="18" customHeight="1">
      <c r="C416" s="84"/>
      <c r="D416" s="84"/>
    </row>
    <row r="417" spans="3:4" ht="18" customHeight="1">
      <c r="C417" s="84"/>
      <c r="D417" s="84"/>
    </row>
    <row r="418" spans="3:4" ht="18" customHeight="1">
      <c r="C418" s="84"/>
      <c r="D418" s="84"/>
    </row>
    <row r="419" spans="3:4" ht="18" customHeight="1">
      <c r="C419" s="84"/>
      <c r="D419" s="84"/>
    </row>
    <row r="420" spans="3:4" ht="18" customHeight="1">
      <c r="C420" s="84"/>
      <c r="D420" s="84"/>
    </row>
    <row r="421" spans="3:4" ht="18" customHeight="1">
      <c r="C421" s="84"/>
      <c r="D421" s="84"/>
    </row>
    <row r="422" spans="3:4" ht="18" customHeight="1">
      <c r="C422" s="84"/>
      <c r="D422" s="84"/>
    </row>
    <row r="423" spans="3:4" ht="18" customHeight="1">
      <c r="C423" s="84"/>
      <c r="D423" s="84"/>
    </row>
    <row r="424" spans="3:4" ht="18" customHeight="1">
      <c r="C424" s="84"/>
      <c r="D424" s="84"/>
    </row>
    <row r="425" spans="3:4" ht="18" customHeight="1">
      <c r="C425" s="84"/>
      <c r="D425" s="84"/>
    </row>
    <row r="426" spans="3:4" ht="18" customHeight="1">
      <c r="C426" s="84"/>
      <c r="D426" s="84"/>
    </row>
    <row r="427" spans="3:4" ht="18" customHeight="1">
      <c r="C427" s="84"/>
      <c r="D427" s="84"/>
    </row>
    <row r="428" spans="3:4" ht="18" customHeight="1">
      <c r="C428" s="84"/>
      <c r="D428" s="84"/>
    </row>
    <row r="429" spans="3:4" ht="18" customHeight="1">
      <c r="C429" s="84"/>
      <c r="D429" s="84"/>
    </row>
    <row r="430" spans="3:4" ht="18" customHeight="1">
      <c r="C430" s="84"/>
      <c r="D430" s="84"/>
    </row>
    <row r="431" spans="3:4" ht="18" customHeight="1">
      <c r="C431" s="84"/>
      <c r="D431" s="84"/>
    </row>
    <row r="432" spans="3:4" ht="18" customHeight="1">
      <c r="C432" s="84"/>
      <c r="D432" s="84"/>
    </row>
    <row r="433" spans="3:4" ht="18" customHeight="1">
      <c r="C433" s="84"/>
      <c r="D433" s="84"/>
    </row>
    <row r="434" spans="3:4" ht="18" customHeight="1">
      <c r="C434" s="84"/>
      <c r="D434" s="84"/>
    </row>
    <row r="435" spans="3:4" ht="18" customHeight="1">
      <c r="C435" s="84"/>
      <c r="D435" s="84"/>
    </row>
    <row r="436" spans="3:4" ht="18" customHeight="1">
      <c r="C436" s="84"/>
      <c r="D436" s="84"/>
    </row>
    <row r="437" spans="3:4" ht="18" customHeight="1">
      <c r="C437" s="84"/>
      <c r="D437" s="84"/>
    </row>
    <row r="438" spans="3:4" ht="18" customHeight="1">
      <c r="C438" s="84"/>
      <c r="D438" s="84"/>
    </row>
    <row r="439" spans="3:4" ht="18" customHeight="1">
      <c r="C439" s="84"/>
      <c r="D439" s="84"/>
    </row>
    <row r="440" spans="3:4" ht="18" customHeight="1">
      <c r="C440" s="84"/>
      <c r="D440" s="84"/>
    </row>
    <row r="441" spans="3:4" ht="18" customHeight="1">
      <c r="C441" s="84"/>
      <c r="D441" s="84"/>
    </row>
    <row r="442" spans="3:4" ht="18" customHeight="1">
      <c r="C442" s="84"/>
      <c r="D442" s="84"/>
    </row>
    <row r="443" spans="3:4" ht="18" customHeight="1">
      <c r="C443" s="84"/>
      <c r="D443" s="84"/>
    </row>
    <row r="444" spans="3:4" ht="18" customHeight="1">
      <c r="C444" s="84"/>
      <c r="D444" s="84"/>
    </row>
    <row r="445" spans="3:4" ht="18" customHeight="1">
      <c r="C445" s="84"/>
      <c r="D445" s="84"/>
    </row>
    <row r="446" spans="3:4" ht="18" customHeight="1">
      <c r="C446" s="84"/>
      <c r="D446" s="84"/>
    </row>
    <row r="447" spans="3:4" ht="18" customHeight="1">
      <c r="C447" s="84"/>
      <c r="D447" s="84"/>
    </row>
    <row r="448" spans="3:4" ht="18" customHeight="1">
      <c r="C448" s="84"/>
      <c r="D448" s="84"/>
    </row>
    <row r="449" spans="3:4" ht="18" customHeight="1">
      <c r="C449" s="84"/>
      <c r="D449" s="84"/>
    </row>
    <row r="450" spans="3:4" ht="18" customHeight="1">
      <c r="C450" s="84"/>
      <c r="D450" s="84"/>
    </row>
    <row r="451" spans="3:4" ht="18" customHeight="1">
      <c r="C451" s="84"/>
      <c r="D451" s="84"/>
    </row>
    <row r="452" spans="3:4" ht="18" customHeight="1">
      <c r="C452" s="84"/>
      <c r="D452" s="84"/>
    </row>
    <row r="453" spans="3:4" ht="18" customHeight="1">
      <c r="C453" s="84"/>
      <c r="D453" s="84"/>
    </row>
    <row r="454" spans="3:4" ht="18" customHeight="1">
      <c r="C454" s="84"/>
      <c r="D454" s="84"/>
    </row>
    <row r="455" spans="3:4" ht="18" customHeight="1">
      <c r="C455" s="84"/>
      <c r="D455" s="84"/>
    </row>
    <row r="456" spans="3:4" ht="18" customHeight="1">
      <c r="C456" s="84"/>
      <c r="D456" s="84"/>
    </row>
    <row r="457" spans="3:4" ht="18" customHeight="1">
      <c r="C457" s="84"/>
      <c r="D457" s="84"/>
    </row>
    <row r="458" spans="3:4" ht="18" customHeight="1">
      <c r="C458" s="84"/>
      <c r="D458" s="84"/>
    </row>
    <row r="459" spans="3:4" ht="18" customHeight="1">
      <c r="C459" s="84"/>
      <c r="D459" s="84"/>
    </row>
    <row r="460" spans="3:4" ht="18" customHeight="1">
      <c r="C460" s="84"/>
      <c r="D460" s="84"/>
    </row>
    <row r="461" spans="3:4" ht="18" customHeight="1">
      <c r="C461" s="84"/>
      <c r="D461" s="84"/>
    </row>
    <row r="462" spans="3:4" ht="18" customHeight="1">
      <c r="C462" s="84"/>
      <c r="D462" s="84"/>
    </row>
    <row r="463" spans="3:4" ht="18" customHeight="1">
      <c r="C463" s="84"/>
      <c r="D463" s="84"/>
    </row>
    <row r="464" spans="3:4" ht="18" customHeight="1">
      <c r="C464" s="84"/>
      <c r="D464" s="84"/>
    </row>
    <row r="465" spans="3:4" ht="18" customHeight="1">
      <c r="C465" s="84"/>
      <c r="D465" s="84"/>
    </row>
    <row r="466" spans="3:4" ht="18" customHeight="1">
      <c r="C466" s="84"/>
      <c r="D466" s="84"/>
    </row>
    <row r="467" spans="3:4" ht="18" customHeight="1">
      <c r="C467" s="84"/>
      <c r="D467" s="84"/>
    </row>
    <row r="468" spans="3:4" ht="18" customHeight="1">
      <c r="C468" s="84"/>
      <c r="D468" s="84"/>
    </row>
    <row r="469" spans="3:4" ht="18" customHeight="1">
      <c r="C469" s="84"/>
      <c r="D469" s="84"/>
    </row>
    <row r="470" spans="3:4" ht="18" customHeight="1">
      <c r="C470" s="84"/>
      <c r="D470" s="84"/>
    </row>
    <row r="471" spans="3:4" ht="18" customHeight="1">
      <c r="C471" s="84"/>
      <c r="D471" s="84"/>
    </row>
    <row r="472" spans="3:4" ht="18" customHeight="1">
      <c r="C472" s="84"/>
      <c r="D472" s="84"/>
    </row>
    <row r="473" spans="3:4" ht="18" customHeight="1">
      <c r="C473" s="84"/>
      <c r="D473" s="84"/>
    </row>
    <row r="474" spans="3:4" ht="18" customHeight="1">
      <c r="C474" s="84"/>
      <c r="D474" s="84"/>
    </row>
    <row r="475" spans="3:4" ht="18" customHeight="1">
      <c r="C475" s="84"/>
      <c r="D475" s="84"/>
    </row>
    <row r="476" spans="3:4" ht="18" customHeight="1">
      <c r="C476" s="84"/>
      <c r="D476" s="84"/>
    </row>
    <row r="477" spans="3:4" ht="18" customHeight="1">
      <c r="C477" s="84"/>
      <c r="D477" s="84"/>
    </row>
    <row r="478" spans="3:4" ht="18" customHeight="1">
      <c r="C478" s="84"/>
      <c r="D478" s="84"/>
    </row>
    <row r="479" spans="3:4" ht="18" customHeight="1">
      <c r="C479" s="84"/>
      <c r="D479" s="84"/>
    </row>
    <row r="480" spans="3:4" ht="18" customHeight="1">
      <c r="C480" s="84"/>
      <c r="D480" s="84"/>
    </row>
    <row r="481" spans="3:4" ht="18" customHeight="1">
      <c r="C481" s="84"/>
      <c r="D481" s="84"/>
    </row>
    <row r="482" spans="3:4" ht="18" customHeight="1">
      <c r="C482" s="84"/>
      <c r="D482" s="84"/>
    </row>
    <row r="483" spans="3:4" ht="18" customHeight="1">
      <c r="C483" s="84"/>
      <c r="D483" s="84"/>
    </row>
    <row r="484" spans="3:4" ht="18" customHeight="1">
      <c r="C484" s="84"/>
      <c r="D484" s="84"/>
    </row>
    <row r="485" spans="3:4" ht="18" customHeight="1">
      <c r="C485" s="84"/>
      <c r="D485" s="84"/>
    </row>
    <row r="486" spans="3:4" ht="18" customHeight="1">
      <c r="C486" s="84"/>
      <c r="D486" s="84"/>
    </row>
    <row r="487" spans="3:4" ht="18" customHeight="1">
      <c r="C487" s="84"/>
      <c r="D487" s="84"/>
    </row>
    <row r="488" spans="3:4" ht="18" customHeight="1">
      <c r="C488" s="84"/>
      <c r="D488" s="84"/>
    </row>
    <row r="489" spans="3:4" ht="18" customHeight="1">
      <c r="C489" s="84"/>
      <c r="D489" s="84"/>
    </row>
    <row r="490" spans="3:4" ht="18" customHeight="1">
      <c r="C490" s="84"/>
      <c r="D490" s="84"/>
    </row>
    <row r="491" spans="3:4" ht="18" customHeight="1">
      <c r="C491" s="84"/>
      <c r="D491" s="84"/>
    </row>
    <row r="492" spans="3:4" ht="18" customHeight="1">
      <c r="C492" s="84"/>
      <c r="D492" s="84"/>
    </row>
    <row r="493" spans="3:4" ht="18" customHeight="1">
      <c r="C493" s="84"/>
      <c r="D493" s="84"/>
    </row>
    <row r="494" spans="3:4" ht="18" customHeight="1">
      <c r="C494" s="84"/>
      <c r="D494" s="84"/>
    </row>
    <row r="495" spans="3:4" ht="18" customHeight="1">
      <c r="C495" s="84"/>
      <c r="D495" s="84"/>
    </row>
    <row r="496" spans="3:4" ht="18" customHeight="1">
      <c r="C496" s="84"/>
      <c r="D496" s="84"/>
    </row>
    <row r="497" spans="3:4" ht="18" customHeight="1">
      <c r="C497" s="84"/>
      <c r="D497" s="84"/>
    </row>
    <row r="498" spans="3:4" ht="18" customHeight="1">
      <c r="C498" s="84"/>
      <c r="D498" s="84"/>
    </row>
    <row r="499" spans="3:4" ht="18" customHeight="1">
      <c r="C499" s="84"/>
      <c r="D499" s="84"/>
    </row>
    <row r="500" spans="3:4" ht="18" customHeight="1">
      <c r="C500" s="84"/>
      <c r="D500" s="84"/>
    </row>
    <row r="501" spans="3:4" ht="18" customHeight="1">
      <c r="C501" s="84"/>
      <c r="D501" s="84"/>
    </row>
    <row r="502" spans="3:4" ht="18" customHeight="1">
      <c r="C502" s="84"/>
      <c r="D502" s="84"/>
    </row>
    <row r="503" spans="3:4" ht="18" customHeight="1">
      <c r="C503" s="84"/>
      <c r="D503" s="84"/>
    </row>
    <row r="504" spans="3:4" ht="18" customHeight="1">
      <c r="C504" s="84"/>
      <c r="D504" s="84"/>
    </row>
    <row r="505" spans="3:4" ht="18" customHeight="1">
      <c r="C505" s="84"/>
      <c r="D505" s="84"/>
    </row>
    <row r="506" spans="3:4" ht="18" customHeight="1">
      <c r="C506" s="84"/>
      <c r="D506" s="84"/>
    </row>
    <row r="507" spans="3:4" ht="18" customHeight="1">
      <c r="C507" s="84"/>
      <c r="D507" s="84"/>
    </row>
    <row r="508" spans="3:4" ht="18" customHeight="1">
      <c r="C508" s="84"/>
      <c r="D508" s="84"/>
    </row>
    <row r="509" spans="3:4" ht="18" customHeight="1">
      <c r="C509" s="84"/>
      <c r="D509" s="84"/>
    </row>
    <row r="510" spans="3:4" ht="18" customHeight="1">
      <c r="C510" s="84"/>
      <c r="D510" s="84"/>
    </row>
    <row r="511" spans="3:4" ht="18" customHeight="1">
      <c r="C511" s="84"/>
      <c r="D511" s="84"/>
    </row>
    <row r="512" spans="3:4" ht="18" customHeight="1">
      <c r="C512" s="84"/>
      <c r="D512" s="84"/>
    </row>
    <row r="513" spans="3:4" ht="18" customHeight="1">
      <c r="C513" s="84"/>
      <c r="D513" s="84"/>
    </row>
    <row r="514" spans="3:4" ht="18" customHeight="1">
      <c r="C514" s="84"/>
      <c r="D514" s="84"/>
    </row>
    <row r="515" spans="3:4" ht="18" customHeight="1">
      <c r="C515" s="84"/>
      <c r="D515" s="84"/>
    </row>
    <row r="516" spans="3:4" ht="18" customHeight="1">
      <c r="C516" s="84"/>
      <c r="D516" s="84"/>
    </row>
    <row r="517" spans="3:4" ht="18" customHeight="1">
      <c r="C517" s="84"/>
      <c r="D517" s="84"/>
    </row>
    <row r="518" spans="3:4" ht="18" customHeight="1">
      <c r="C518" s="84"/>
      <c r="D518" s="84"/>
    </row>
    <row r="519" spans="3:4" ht="18" customHeight="1">
      <c r="C519" s="84"/>
      <c r="D519" s="84"/>
    </row>
    <row r="520" spans="3:4" ht="18" customHeight="1">
      <c r="C520" s="84"/>
      <c r="D520" s="84"/>
    </row>
    <row r="521" spans="3:4" ht="18" customHeight="1">
      <c r="C521" s="84"/>
      <c r="D521" s="84"/>
    </row>
    <row r="522" spans="3:4" ht="18" customHeight="1">
      <c r="C522" s="84"/>
      <c r="D522" s="84"/>
    </row>
    <row r="523" spans="3:4" ht="18" customHeight="1">
      <c r="C523" s="84"/>
      <c r="D523" s="84"/>
    </row>
    <row r="524" spans="3:4" ht="18" customHeight="1">
      <c r="C524" s="84"/>
      <c r="D524" s="84"/>
    </row>
    <row r="525" spans="3:4" ht="18" customHeight="1">
      <c r="C525" s="84"/>
      <c r="D525" s="84"/>
    </row>
    <row r="526" spans="3:4" ht="18" customHeight="1">
      <c r="C526" s="84"/>
      <c r="D526" s="84"/>
    </row>
    <row r="527" spans="3:4" ht="18" customHeight="1">
      <c r="C527" s="84"/>
      <c r="D527" s="84"/>
    </row>
    <row r="528" spans="3:4" ht="18" customHeight="1">
      <c r="C528" s="84"/>
      <c r="D528" s="84"/>
    </row>
    <row r="529" spans="3:4" ht="18" customHeight="1">
      <c r="C529" s="84"/>
      <c r="D529" s="84"/>
    </row>
    <row r="530" spans="3:4" ht="18" customHeight="1">
      <c r="C530" s="84"/>
      <c r="D530" s="84"/>
    </row>
    <row r="531" spans="3:4" ht="18" customHeight="1">
      <c r="C531" s="84"/>
      <c r="D531" s="84"/>
    </row>
    <row r="532" spans="3:4" ht="18" customHeight="1">
      <c r="C532" s="84"/>
      <c r="D532" s="84"/>
    </row>
    <row r="533" spans="3:4" ht="18" customHeight="1">
      <c r="C533" s="84"/>
      <c r="D533" s="84"/>
    </row>
    <row r="534" spans="3:4" ht="18" customHeight="1">
      <c r="C534" s="84"/>
      <c r="D534" s="84"/>
    </row>
    <row r="535" spans="3:4" ht="18" customHeight="1">
      <c r="C535" s="84"/>
      <c r="D535" s="84"/>
    </row>
    <row r="536" spans="3:4" ht="18" customHeight="1">
      <c r="C536" s="84"/>
      <c r="D536" s="84"/>
    </row>
    <row r="537" spans="3:4" ht="18" customHeight="1">
      <c r="C537" s="84"/>
      <c r="D537" s="84"/>
    </row>
    <row r="538" spans="3:4" ht="18" customHeight="1">
      <c r="C538" s="84"/>
      <c r="D538" s="84"/>
    </row>
    <row r="539" spans="3:4" ht="18" customHeight="1">
      <c r="C539" s="84"/>
      <c r="D539" s="84"/>
    </row>
    <row r="540" spans="3:4" ht="18" customHeight="1">
      <c r="C540" s="84"/>
      <c r="D540" s="84"/>
    </row>
    <row r="541" spans="3:4" ht="18" customHeight="1">
      <c r="C541" s="84"/>
      <c r="D541" s="84"/>
    </row>
    <row r="542" spans="3:4" ht="18" customHeight="1">
      <c r="C542" s="84"/>
      <c r="D542" s="84"/>
    </row>
    <row r="543" spans="3:4" ht="18" customHeight="1">
      <c r="C543" s="84"/>
      <c r="D543" s="84"/>
    </row>
    <row r="544" spans="3:4" ht="18" customHeight="1">
      <c r="C544" s="84"/>
      <c r="D544" s="84"/>
    </row>
    <row r="545" spans="3:4" ht="18" customHeight="1">
      <c r="C545" s="84"/>
      <c r="D545" s="84"/>
    </row>
    <row r="546" spans="3:4" ht="18" customHeight="1">
      <c r="C546" s="84"/>
      <c r="D546" s="84"/>
    </row>
    <row r="547" spans="3:4" ht="18" customHeight="1">
      <c r="C547" s="84"/>
      <c r="D547" s="84"/>
    </row>
    <row r="548" spans="3:4" ht="18" customHeight="1">
      <c r="C548" s="84"/>
      <c r="D548" s="84"/>
    </row>
    <row r="549" spans="3:4" ht="18" customHeight="1">
      <c r="C549" s="84"/>
      <c r="D549" s="84"/>
    </row>
    <row r="550" spans="3:4" ht="18" customHeight="1">
      <c r="C550" s="84"/>
      <c r="D550" s="84"/>
    </row>
    <row r="551" spans="3:4" ht="18" customHeight="1">
      <c r="C551" s="84"/>
      <c r="D551" s="84"/>
    </row>
    <row r="552" spans="3:4" ht="18" customHeight="1">
      <c r="C552" s="84"/>
      <c r="D552" s="84"/>
    </row>
    <row r="553" spans="3:4" ht="18" customHeight="1">
      <c r="C553" s="84"/>
      <c r="D553" s="84"/>
    </row>
    <row r="554" spans="3:4" ht="18" customHeight="1">
      <c r="C554" s="84"/>
      <c r="D554" s="84"/>
    </row>
    <row r="555" spans="3:4" ht="18" customHeight="1">
      <c r="C555" s="84"/>
      <c r="D555" s="84"/>
    </row>
    <row r="556" spans="3:4" ht="18" customHeight="1">
      <c r="C556" s="84"/>
      <c r="D556" s="84"/>
    </row>
    <row r="557" spans="3:4" ht="18" customHeight="1">
      <c r="C557" s="84"/>
      <c r="D557" s="84"/>
    </row>
    <row r="558" spans="3:4" ht="18" customHeight="1">
      <c r="C558" s="84"/>
      <c r="D558" s="84"/>
    </row>
    <row r="559" spans="3:4" ht="18" customHeight="1">
      <c r="C559" s="84"/>
      <c r="D559" s="84"/>
    </row>
    <row r="560" spans="3:4" ht="18" customHeight="1">
      <c r="C560" s="84"/>
      <c r="D560" s="84"/>
    </row>
    <row r="561" spans="3:4" ht="18" customHeight="1">
      <c r="C561" s="84"/>
      <c r="D561" s="84"/>
    </row>
    <row r="562" spans="3:4" ht="18" customHeight="1">
      <c r="C562" s="84"/>
      <c r="D562" s="84"/>
    </row>
    <row r="563" spans="3:4" ht="18" customHeight="1">
      <c r="C563" s="84"/>
      <c r="D563" s="84"/>
    </row>
    <row r="564" spans="3:4" ht="18" customHeight="1">
      <c r="C564" s="84"/>
      <c r="D564" s="84"/>
    </row>
    <row r="565" spans="3:4" ht="18" customHeight="1">
      <c r="C565" s="84"/>
      <c r="D565" s="84"/>
    </row>
    <row r="566" spans="3:4" ht="18" customHeight="1">
      <c r="C566" s="84"/>
      <c r="D566" s="84"/>
    </row>
    <row r="567" spans="3:4" ht="18" customHeight="1">
      <c r="C567" s="84"/>
      <c r="D567" s="84"/>
    </row>
    <row r="568" spans="3:4" ht="18" customHeight="1">
      <c r="C568" s="84"/>
      <c r="D568" s="84"/>
    </row>
    <row r="569" spans="3:4" ht="18" customHeight="1">
      <c r="C569" s="84"/>
      <c r="D569" s="84"/>
    </row>
    <row r="570" spans="3:4" ht="18" customHeight="1">
      <c r="C570" s="84"/>
      <c r="D570" s="84"/>
    </row>
    <row r="571" spans="3:4" ht="18" customHeight="1">
      <c r="C571" s="84"/>
      <c r="D571" s="84"/>
    </row>
    <row r="572" spans="3:4" ht="18" customHeight="1">
      <c r="C572" s="84"/>
      <c r="D572" s="84"/>
    </row>
    <row r="573" spans="3:4" ht="18" customHeight="1">
      <c r="C573" s="84"/>
      <c r="D573" s="84"/>
    </row>
    <row r="574" spans="3:4" ht="18" customHeight="1">
      <c r="C574" s="84"/>
      <c r="D574" s="84"/>
    </row>
    <row r="575" spans="3:4" ht="18" customHeight="1">
      <c r="C575" s="84"/>
      <c r="D575" s="84"/>
    </row>
    <row r="576" spans="3:4" ht="18" customHeight="1">
      <c r="C576" s="84"/>
      <c r="D576" s="84"/>
    </row>
    <row r="577" spans="3:4" ht="18" customHeight="1">
      <c r="C577" s="84"/>
      <c r="D577" s="84"/>
    </row>
    <row r="578" spans="3:4" ht="18" customHeight="1">
      <c r="C578" s="84"/>
      <c r="D578" s="84"/>
    </row>
    <row r="579" spans="3:4" ht="18" customHeight="1">
      <c r="C579" s="84"/>
      <c r="D579" s="84"/>
    </row>
    <row r="580" spans="3:4" ht="18" customHeight="1">
      <c r="C580" s="84"/>
      <c r="D580" s="84"/>
    </row>
    <row r="581" spans="3:4" ht="18" customHeight="1">
      <c r="C581" s="84"/>
      <c r="D581" s="84"/>
    </row>
    <row r="582" spans="3:4" ht="18" customHeight="1">
      <c r="C582" s="84"/>
      <c r="D582" s="84"/>
    </row>
    <row r="583" spans="3:4" ht="18" customHeight="1">
      <c r="C583" s="84"/>
      <c r="D583" s="84"/>
    </row>
    <row r="584" spans="3:4" ht="18" customHeight="1">
      <c r="C584" s="84"/>
      <c r="D584" s="84"/>
    </row>
    <row r="585" spans="3:4" ht="18" customHeight="1">
      <c r="C585" s="84"/>
      <c r="D585" s="84"/>
    </row>
    <row r="586" spans="3:4" ht="18" customHeight="1">
      <c r="C586" s="84"/>
      <c r="D586" s="84"/>
    </row>
    <row r="587" spans="3:4" ht="18" customHeight="1">
      <c r="C587" s="84"/>
      <c r="D587" s="84"/>
    </row>
    <row r="588" spans="3:4" ht="18" customHeight="1">
      <c r="C588" s="84"/>
      <c r="D588" s="84"/>
    </row>
    <row r="589" spans="3:4" ht="18" customHeight="1">
      <c r="C589" s="84"/>
      <c r="D589" s="84"/>
    </row>
    <row r="590" spans="3:4" ht="18" customHeight="1">
      <c r="C590" s="84"/>
      <c r="D590" s="84"/>
    </row>
    <row r="591" spans="3:4" ht="18" customHeight="1">
      <c r="C591" s="84"/>
      <c r="D591" s="84"/>
    </row>
    <row r="592" spans="3:4" ht="18" customHeight="1">
      <c r="C592" s="84"/>
      <c r="D592" s="84"/>
    </row>
    <row r="593" spans="3:4" ht="18" customHeight="1">
      <c r="C593" s="84"/>
      <c r="D593" s="84"/>
    </row>
    <row r="594" spans="3:4" ht="18" customHeight="1">
      <c r="C594" s="84"/>
      <c r="D594" s="84"/>
    </row>
    <row r="595" spans="3:4" ht="18" customHeight="1">
      <c r="C595" s="84"/>
      <c r="D595" s="84"/>
    </row>
    <row r="596" spans="3:4" ht="18" customHeight="1">
      <c r="C596" s="84"/>
      <c r="D596" s="84"/>
    </row>
    <row r="597" spans="3:4" ht="18" customHeight="1">
      <c r="C597" s="84"/>
      <c r="D597" s="84"/>
    </row>
    <row r="598" spans="3:4" ht="18" customHeight="1">
      <c r="C598" s="84"/>
      <c r="D598" s="84"/>
    </row>
    <row r="599" spans="3:4" ht="18" customHeight="1">
      <c r="C599" s="84"/>
      <c r="D599" s="84"/>
    </row>
    <row r="600" spans="3:4" ht="18" customHeight="1">
      <c r="C600" s="84"/>
      <c r="D600" s="84"/>
    </row>
    <row r="601" spans="3:4" ht="18" customHeight="1">
      <c r="C601" s="84"/>
      <c r="D601" s="84"/>
    </row>
    <row r="602" spans="3:4" ht="18" customHeight="1">
      <c r="C602" s="84"/>
      <c r="D602" s="84"/>
    </row>
    <row r="603" spans="3:4" ht="18" customHeight="1">
      <c r="C603" s="84"/>
      <c r="D603" s="84"/>
    </row>
    <row r="604" spans="3:4" ht="18" customHeight="1">
      <c r="C604" s="84"/>
      <c r="D604" s="84"/>
    </row>
    <row r="605" spans="3:4" ht="18" customHeight="1">
      <c r="C605" s="84"/>
      <c r="D605" s="84"/>
    </row>
    <row r="606" spans="3:4" ht="18" customHeight="1">
      <c r="C606" s="84"/>
      <c r="D606" s="84"/>
    </row>
    <row r="607" spans="3:4" ht="18" customHeight="1">
      <c r="C607" s="84"/>
      <c r="D607" s="84"/>
    </row>
    <row r="608" spans="3:4" ht="18" customHeight="1">
      <c r="C608" s="84"/>
      <c r="D608" s="84"/>
    </row>
    <row r="609" spans="3:4" ht="18" customHeight="1">
      <c r="C609" s="84"/>
      <c r="D609" s="84"/>
    </row>
    <row r="610" spans="3:4" ht="18" customHeight="1">
      <c r="C610" s="84"/>
      <c r="D610" s="84"/>
    </row>
    <row r="611" spans="3:4" ht="18" customHeight="1">
      <c r="C611" s="84"/>
      <c r="D611" s="84"/>
    </row>
    <row r="612" spans="3:4" ht="18" customHeight="1">
      <c r="C612" s="84"/>
      <c r="D612" s="84"/>
    </row>
    <row r="613" spans="3:4" ht="18" customHeight="1">
      <c r="C613" s="84"/>
      <c r="D613" s="84"/>
    </row>
    <row r="614" spans="3:4" ht="18" customHeight="1">
      <c r="C614" s="84"/>
      <c r="D614" s="84"/>
    </row>
    <row r="615" spans="3:4" ht="18" customHeight="1">
      <c r="C615" s="84"/>
      <c r="D615" s="84"/>
    </row>
    <row r="616" spans="3:4" ht="18" customHeight="1">
      <c r="C616" s="84"/>
      <c r="D616" s="84"/>
    </row>
    <row r="617" spans="3:4" ht="18" customHeight="1">
      <c r="C617" s="84"/>
      <c r="D617" s="84"/>
    </row>
    <row r="618" spans="3:4" ht="18" customHeight="1">
      <c r="C618" s="84"/>
      <c r="D618" s="84"/>
    </row>
    <row r="619" spans="3:4" ht="18" customHeight="1">
      <c r="C619" s="84"/>
      <c r="D619" s="84"/>
    </row>
    <row r="620" spans="3:4" ht="18" customHeight="1">
      <c r="C620" s="84"/>
      <c r="D620" s="84"/>
    </row>
    <row r="621" spans="3:4" ht="18" customHeight="1">
      <c r="C621" s="84"/>
      <c r="D621" s="84"/>
    </row>
    <row r="622" spans="3:4" ht="18" customHeight="1">
      <c r="C622" s="84"/>
      <c r="D622" s="84"/>
    </row>
    <row r="623" spans="3:4" ht="18" customHeight="1">
      <c r="C623" s="84"/>
      <c r="D623" s="84"/>
    </row>
    <row r="624" spans="3:4" ht="18" customHeight="1">
      <c r="C624" s="84"/>
      <c r="D624" s="84"/>
    </row>
    <row r="625" spans="3:4" ht="18" customHeight="1">
      <c r="C625" s="84"/>
      <c r="D625" s="84"/>
    </row>
    <row r="626" spans="3:4" ht="18" customHeight="1">
      <c r="C626" s="84"/>
      <c r="D626" s="84"/>
    </row>
    <row r="627" spans="3:4" ht="18" customHeight="1">
      <c r="C627" s="84"/>
      <c r="D627" s="84"/>
    </row>
    <row r="628" spans="3:4" ht="18" customHeight="1">
      <c r="C628" s="84"/>
      <c r="D628" s="84"/>
    </row>
    <row r="629" spans="3:4" ht="18" customHeight="1">
      <c r="C629" s="84"/>
      <c r="D629" s="84"/>
    </row>
    <row r="630" spans="3:4" ht="18" customHeight="1">
      <c r="C630" s="84"/>
      <c r="D630" s="84"/>
    </row>
    <row r="631" spans="3:4" ht="18" customHeight="1">
      <c r="C631" s="84"/>
      <c r="D631" s="84"/>
    </row>
    <row r="632" spans="3:4" ht="18" customHeight="1">
      <c r="C632" s="84"/>
      <c r="D632" s="84"/>
    </row>
    <row r="633" spans="3:4" ht="18" customHeight="1">
      <c r="C633" s="84"/>
      <c r="D633" s="84"/>
    </row>
    <row r="634" spans="3:4" ht="18" customHeight="1">
      <c r="C634" s="84"/>
      <c r="D634" s="84"/>
    </row>
    <row r="635" spans="3:4" ht="18" customHeight="1">
      <c r="C635" s="84"/>
      <c r="D635" s="84"/>
    </row>
    <row r="636" spans="3:4" ht="18" customHeight="1">
      <c r="C636" s="84"/>
      <c r="D636" s="84"/>
    </row>
    <row r="637" spans="3:4" ht="18" customHeight="1">
      <c r="C637" s="84"/>
      <c r="D637" s="84"/>
    </row>
    <row r="638" spans="3:4" ht="18" customHeight="1">
      <c r="C638" s="84"/>
      <c r="D638" s="84"/>
    </row>
    <row r="639" spans="3:4" ht="18" customHeight="1">
      <c r="C639" s="84"/>
      <c r="D639" s="84"/>
    </row>
    <row r="640" spans="3:4" ht="18" customHeight="1">
      <c r="C640" s="84"/>
      <c r="D640" s="84"/>
    </row>
    <row r="641" spans="3:4" ht="18" customHeight="1">
      <c r="C641" s="84"/>
      <c r="D641" s="84"/>
    </row>
    <row r="642" spans="3:4" ht="18" customHeight="1">
      <c r="C642" s="84"/>
      <c r="D642" s="84"/>
    </row>
    <row r="643" spans="3:4" ht="18" customHeight="1">
      <c r="C643" s="84"/>
      <c r="D643" s="84"/>
    </row>
    <row r="644" spans="3:4" ht="18" customHeight="1">
      <c r="C644" s="84"/>
      <c r="D644" s="84"/>
    </row>
    <row r="645" spans="3:4" ht="18" customHeight="1">
      <c r="C645" s="84"/>
      <c r="D645" s="84"/>
    </row>
    <row r="646" spans="3:4" ht="18" customHeight="1">
      <c r="C646" s="84"/>
      <c r="D646" s="84"/>
    </row>
    <row r="647" spans="3:4" ht="18" customHeight="1">
      <c r="C647" s="84"/>
      <c r="D647" s="84"/>
    </row>
    <row r="648" spans="3:4" ht="18" customHeight="1">
      <c r="C648" s="84"/>
      <c r="D648" s="84"/>
    </row>
    <row r="649" spans="3:4" ht="18" customHeight="1">
      <c r="C649" s="84"/>
      <c r="D649" s="84"/>
    </row>
    <row r="650" spans="3:4" ht="18" customHeight="1">
      <c r="C650" s="84"/>
      <c r="D650" s="84"/>
    </row>
    <row r="651" spans="3:4" ht="18" customHeight="1">
      <c r="C651" s="84"/>
      <c r="D651" s="84"/>
    </row>
    <row r="652" spans="3:4" ht="18" customHeight="1">
      <c r="C652" s="84"/>
      <c r="D652" s="84"/>
    </row>
    <row r="653" spans="3:4" ht="18" customHeight="1">
      <c r="C653" s="84"/>
      <c r="D653" s="84"/>
    </row>
    <row r="654" spans="3:4" ht="18" customHeight="1">
      <c r="C654" s="84"/>
      <c r="D654" s="84"/>
    </row>
    <row r="655" spans="3:4" ht="18" customHeight="1">
      <c r="C655" s="84"/>
      <c r="D655" s="84"/>
    </row>
    <row r="656" spans="3:4" ht="18" customHeight="1">
      <c r="C656" s="84"/>
      <c r="D656" s="84"/>
    </row>
    <row r="657" spans="3:4" ht="18" customHeight="1">
      <c r="C657" s="84"/>
      <c r="D657" s="84"/>
    </row>
    <row r="658" spans="3:4" ht="18" customHeight="1">
      <c r="C658" s="84"/>
      <c r="D658" s="84"/>
    </row>
    <row r="659" spans="3:4" ht="18" customHeight="1">
      <c r="C659" s="84"/>
      <c r="D659" s="84"/>
    </row>
    <row r="660" spans="3:4" ht="18" customHeight="1">
      <c r="C660" s="84"/>
      <c r="D660" s="84"/>
    </row>
    <row r="661" spans="3:4" ht="18" customHeight="1">
      <c r="C661" s="84"/>
      <c r="D661" s="84"/>
    </row>
    <row r="662" spans="3:4" ht="18" customHeight="1">
      <c r="C662" s="84"/>
      <c r="D662" s="84"/>
    </row>
    <row r="663" spans="3:4" ht="18" customHeight="1">
      <c r="C663" s="84"/>
      <c r="D663" s="84"/>
    </row>
    <row r="664" spans="3:4" ht="18" customHeight="1">
      <c r="C664" s="84"/>
      <c r="D664" s="84"/>
    </row>
    <row r="665" spans="3:4" ht="18" customHeight="1">
      <c r="C665" s="84"/>
      <c r="D665" s="84"/>
    </row>
    <row r="666" spans="3:4" ht="18" customHeight="1">
      <c r="C666" s="84"/>
      <c r="D666" s="84"/>
    </row>
    <row r="667" spans="3:4" ht="18" customHeight="1">
      <c r="C667" s="84"/>
      <c r="D667" s="84"/>
    </row>
    <row r="668" spans="3:4" ht="18" customHeight="1">
      <c r="C668" s="84"/>
      <c r="D668" s="84"/>
    </row>
    <row r="669" spans="3:4" ht="18" customHeight="1">
      <c r="C669" s="84"/>
      <c r="D669" s="84"/>
    </row>
    <row r="670" spans="3:4" ht="18" customHeight="1">
      <c r="C670" s="84"/>
      <c r="D670" s="84"/>
    </row>
    <row r="671" spans="3:4" ht="18" customHeight="1">
      <c r="C671" s="84"/>
      <c r="D671" s="84"/>
    </row>
    <row r="672" spans="3:4" ht="18" customHeight="1">
      <c r="C672" s="84"/>
      <c r="D672" s="84"/>
    </row>
    <row r="673" spans="3:4" ht="18" customHeight="1">
      <c r="C673" s="84"/>
      <c r="D673" s="84"/>
    </row>
    <row r="674" spans="3:4" ht="18" customHeight="1">
      <c r="C674" s="84"/>
      <c r="D674" s="84"/>
    </row>
    <row r="675" spans="3:4" ht="18" customHeight="1">
      <c r="C675" s="84"/>
      <c r="D675" s="84"/>
    </row>
    <row r="676" spans="3:4" ht="18" customHeight="1">
      <c r="C676" s="84"/>
      <c r="D676" s="84"/>
    </row>
    <row r="677" spans="3:4" ht="18" customHeight="1">
      <c r="C677" s="84"/>
      <c r="D677" s="84"/>
    </row>
    <row r="678" spans="3:4" ht="18" customHeight="1">
      <c r="C678" s="84"/>
      <c r="D678" s="84"/>
    </row>
    <row r="679" spans="3:4" ht="18" customHeight="1">
      <c r="C679" s="84"/>
      <c r="D679" s="84"/>
    </row>
    <row r="680" spans="3:4" ht="18" customHeight="1">
      <c r="C680" s="84"/>
      <c r="D680" s="84"/>
    </row>
    <row r="681" spans="3:4" ht="18" customHeight="1">
      <c r="C681" s="84"/>
      <c r="D681" s="84"/>
    </row>
    <row r="682" spans="3:4" ht="18" customHeight="1">
      <c r="C682" s="84"/>
      <c r="D682" s="84"/>
    </row>
    <row r="683" spans="3:4" ht="18" customHeight="1">
      <c r="C683" s="84"/>
      <c r="D683" s="84"/>
    </row>
    <row r="684" spans="3:4" ht="18" customHeight="1">
      <c r="C684" s="84"/>
      <c r="D684" s="84"/>
    </row>
    <row r="685" spans="3:4" ht="18" customHeight="1">
      <c r="C685" s="84"/>
      <c r="D685" s="84"/>
    </row>
    <row r="686" spans="3:4" ht="18" customHeight="1">
      <c r="C686" s="84"/>
      <c r="D686" s="84"/>
    </row>
    <row r="687" spans="3:4" ht="18" customHeight="1">
      <c r="C687" s="84"/>
      <c r="D687" s="84"/>
    </row>
    <row r="688" spans="3:4" ht="18" customHeight="1">
      <c r="C688" s="84"/>
      <c r="D688" s="84"/>
    </row>
    <row r="689" spans="3:4" ht="18" customHeight="1">
      <c r="C689" s="84"/>
      <c r="D689" s="84"/>
    </row>
    <row r="690" spans="3:4" ht="18" customHeight="1">
      <c r="C690" s="84"/>
      <c r="D690" s="84"/>
    </row>
    <row r="691" spans="3:4" ht="18" customHeight="1">
      <c r="C691" s="84"/>
      <c r="D691" s="84"/>
    </row>
    <row r="692" spans="3:4" ht="18" customHeight="1">
      <c r="C692" s="84"/>
      <c r="D692" s="84"/>
    </row>
    <row r="693" spans="3:4" ht="18" customHeight="1">
      <c r="C693" s="84"/>
      <c r="D693" s="84"/>
    </row>
    <row r="694" spans="3:4" ht="18" customHeight="1">
      <c r="C694" s="84"/>
      <c r="D694" s="84"/>
    </row>
    <row r="695" spans="3:4" ht="18" customHeight="1">
      <c r="C695" s="84"/>
      <c r="D695" s="84"/>
    </row>
    <row r="696" spans="3:4" ht="18" customHeight="1">
      <c r="C696" s="84"/>
      <c r="D696" s="84"/>
    </row>
    <row r="697" spans="3:4" ht="18" customHeight="1">
      <c r="C697" s="84"/>
      <c r="D697" s="84"/>
    </row>
    <row r="698" spans="3:4" ht="18" customHeight="1">
      <c r="C698" s="84"/>
      <c r="D698" s="84"/>
    </row>
    <row r="699" spans="3:4" ht="18" customHeight="1">
      <c r="C699" s="84"/>
      <c r="D699" s="84"/>
    </row>
    <row r="700" spans="3:4" ht="18" customHeight="1">
      <c r="C700" s="84"/>
      <c r="D700" s="84"/>
    </row>
    <row r="701" spans="3:4" ht="18" customHeight="1">
      <c r="C701" s="84"/>
      <c r="D701" s="84"/>
    </row>
    <row r="702" spans="3:4" ht="18" customHeight="1">
      <c r="C702" s="84"/>
      <c r="D702" s="84"/>
    </row>
    <row r="703" spans="3:4" ht="18" customHeight="1">
      <c r="C703" s="84"/>
      <c r="D703" s="84"/>
    </row>
    <row r="704" spans="3:4" ht="18" customHeight="1">
      <c r="C704" s="84"/>
      <c r="D704" s="84"/>
    </row>
    <row r="705" spans="3:4" ht="18" customHeight="1">
      <c r="C705" s="84"/>
      <c r="D705" s="84"/>
    </row>
    <row r="706" spans="3:4" ht="18" customHeight="1">
      <c r="C706" s="84"/>
      <c r="D706" s="84"/>
    </row>
    <row r="707" spans="3:4" ht="18" customHeight="1">
      <c r="C707" s="84"/>
      <c r="D707" s="84"/>
    </row>
    <row r="708" spans="3:4" ht="18" customHeight="1">
      <c r="C708" s="84"/>
      <c r="D708" s="84"/>
    </row>
    <row r="709" spans="3:4" ht="18" customHeight="1">
      <c r="C709" s="84"/>
      <c r="D709" s="84"/>
    </row>
    <row r="710" spans="3:4" ht="18" customHeight="1">
      <c r="C710" s="84"/>
      <c r="D710" s="84"/>
    </row>
    <row r="711" spans="3:4" ht="18" customHeight="1">
      <c r="C711" s="84"/>
      <c r="D711" s="84"/>
    </row>
    <row r="712" spans="3:4" ht="18" customHeight="1">
      <c r="C712" s="84"/>
      <c r="D712" s="84"/>
    </row>
    <row r="713" spans="3:4" ht="18" customHeight="1">
      <c r="C713" s="84"/>
      <c r="D713" s="84"/>
    </row>
    <row r="714" spans="3:4" ht="18" customHeight="1">
      <c r="C714" s="84"/>
      <c r="D714" s="84"/>
    </row>
    <row r="715" spans="3:4" ht="18" customHeight="1">
      <c r="C715" s="84"/>
      <c r="D715" s="84"/>
    </row>
    <row r="716" spans="3:4" ht="18" customHeight="1">
      <c r="C716" s="84"/>
      <c r="D716" s="84"/>
    </row>
    <row r="717" spans="3:4" ht="18" customHeight="1">
      <c r="C717" s="84"/>
      <c r="D717" s="84"/>
    </row>
    <row r="718" spans="3:4" ht="18" customHeight="1">
      <c r="C718" s="84"/>
      <c r="D718" s="84"/>
    </row>
    <row r="719" spans="3:4" ht="18" customHeight="1">
      <c r="C719" s="84"/>
      <c r="D719" s="84"/>
    </row>
    <row r="720" spans="3:4" ht="18" customHeight="1">
      <c r="C720" s="84"/>
      <c r="D720" s="84"/>
    </row>
    <row r="721" spans="3:4" ht="18" customHeight="1">
      <c r="C721" s="84"/>
      <c r="D721" s="84"/>
    </row>
    <row r="722" spans="3:4" ht="18" customHeight="1">
      <c r="C722" s="84"/>
      <c r="D722" s="84"/>
    </row>
    <row r="723" spans="3:4" ht="18" customHeight="1">
      <c r="C723" s="84"/>
      <c r="D723" s="84"/>
    </row>
    <row r="724" spans="3:4" ht="18" customHeight="1">
      <c r="C724" s="84"/>
      <c r="D724" s="84"/>
    </row>
    <row r="725" spans="3:4" ht="18" customHeight="1">
      <c r="C725" s="84"/>
      <c r="D725" s="84"/>
    </row>
    <row r="726" spans="3:4" ht="18" customHeight="1">
      <c r="C726" s="84"/>
      <c r="D726" s="84"/>
    </row>
    <row r="727" spans="3:4" ht="18" customHeight="1">
      <c r="C727" s="84"/>
      <c r="D727" s="84"/>
    </row>
    <row r="728" spans="3:4" ht="18" customHeight="1">
      <c r="C728" s="84"/>
      <c r="D728" s="84"/>
    </row>
    <row r="729" spans="3:4" ht="18" customHeight="1">
      <c r="C729" s="84"/>
      <c r="D729" s="84"/>
    </row>
    <row r="730" spans="3:4" ht="18" customHeight="1">
      <c r="C730" s="84"/>
      <c r="D730" s="84"/>
    </row>
    <row r="731" spans="3:4" ht="18" customHeight="1">
      <c r="C731" s="84"/>
      <c r="D731" s="84"/>
    </row>
    <row r="732" spans="3:4" ht="18" customHeight="1">
      <c r="C732" s="84"/>
      <c r="D732" s="84"/>
    </row>
    <row r="733" spans="3:4" ht="18" customHeight="1">
      <c r="C733" s="84"/>
      <c r="D733" s="84"/>
    </row>
    <row r="734" spans="3:4" ht="18" customHeight="1">
      <c r="C734" s="84"/>
      <c r="D734" s="84"/>
    </row>
    <row r="735" spans="3:4" ht="18" customHeight="1">
      <c r="C735" s="84"/>
      <c r="D735" s="84"/>
    </row>
    <row r="736" spans="3:4" ht="18" customHeight="1">
      <c r="C736" s="84"/>
      <c r="D736" s="84"/>
    </row>
    <row r="737" spans="3:4" ht="18" customHeight="1">
      <c r="C737" s="84"/>
      <c r="D737" s="84"/>
    </row>
    <row r="738" spans="3:4" ht="18" customHeight="1">
      <c r="C738" s="84"/>
      <c r="D738" s="84"/>
    </row>
    <row r="739" spans="3:4" ht="18" customHeight="1">
      <c r="C739" s="84"/>
      <c r="D739" s="84"/>
    </row>
    <row r="740" spans="3:4" ht="18" customHeight="1">
      <c r="C740" s="84"/>
      <c r="D740" s="84"/>
    </row>
    <row r="741" spans="3:4" ht="18" customHeight="1">
      <c r="C741" s="84"/>
      <c r="D741" s="84"/>
    </row>
    <row r="742" spans="3:4" ht="18" customHeight="1">
      <c r="C742" s="84"/>
      <c r="D742" s="84"/>
    </row>
    <row r="743" spans="3:4" ht="18" customHeight="1">
      <c r="C743" s="84"/>
      <c r="D743" s="84"/>
    </row>
    <row r="744" spans="3:4" ht="18" customHeight="1">
      <c r="C744" s="84"/>
      <c r="D744" s="84"/>
    </row>
    <row r="745" spans="3:4" ht="18" customHeight="1">
      <c r="C745" s="84"/>
      <c r="D745" s="84"/>
    </row>
    <row r="746" spans="3:4" ht="18" customHeight="1">
      <c r="C746" s="84"/>
      <c r="D746" s="84"/>
    </row>
    <row r="747" spans="3:4" ht="18" customHeight="1">
      <c r="C747" s="84"/>
      <c r="D747" s="84"/>
    </row>
    <row r="748" spans="3:4" ht="18" customHeight="1">
      <c r="C748" s="84"/>
      <c r="D748" s="84"/>
    </row>
    <row r="749" spans="3:4" ht="18" customHeight="1">
      <c r="C749" s="84"/>
      <c r="D749" s="84"/>
    </row>
    <row r="750" spans="3:4" ht="18" customHeight="1">
      <c r="C750" s="84"/>
      <c r="D750" s="84"/>
    </row>
    <row r="751" spans="3:4" ht="18" customHeight="1">
      <c r="C751" s="84"/>
      <c r="D751" s="84"/>
    </row>
    <row r="752" spans="3:4" ht="18" customHeight="1">
      <c r="C752" s="84"/>
      <c r="D752" s="84"/>
    </row>
    <row r="753" spans="3:4" ht="18" customHeight="1">
      <c r="C753" s="84"/>
      <c r="D753" s="84"/>
    </row>
    <row r="754" spans="3:4" ht="18" customHeight="1">
      <c r="C754" s="84"/>
      <c r="D754" s="84"/>
    </row>
    <row r="755" spans="3:4" ht="18" customHeight="1">
      <c r="C755" s="84"/>
      <c r="D755" s="84"/>
    </row>
    <row r="756" spans="3:4" ht="18" customHeight="1">
      <c r="C756" s="84"/>
      <c r="D756" s="84"/>
    </row>
    <row r="757" spans="3:4" ht="18" customHeight="1">
      <c r="C757" s="84"/>
      <c r="D757" s="84"/>
    </row>
    <row r="758" spans="3:4" ht="18" customHeight="1">
      <c r="C758" s="84"/>
      <c r="D758" s="84"/>
    </row>
    <row r="759" spans="3:4" ht="18" customHeight="1">
      <c r="C759" s="84"/>
      <c r="D759" s="84"/>
    </row>
    <row r="760" spans="3:4" ht="18" customHeight="1">
      <c r="C760" s="84"/>
      <c r="D760" s="84"/>
    </row>
    <row r="761" spans="3:4" ht="18" customHeight="1">
      <c r="C761" s="84"/>
      <c r="D761" s="84"/>
    </row>
    <row r="762" spans="3:4" ht="18" customHeight="1">
      <c r="C762" s="84"/>
      <c r="D762" s="84"/>
    </row>
    <row r="763" spans="3:4" ht="18" customHeight="1">
      <c r="C763" s="84"/>
      <c r="D763" s="84"/>
    </row>
    <row r="764" spans="3:4" ht="18" customHeight="1">
      <c r="C764" s="84"/>
      <c r="D764" s="84"/>
    </row>
    <row r="765" spans="3:4" ht="18" customHeight="1">
      <c r="C765" s="84"/>
      <c r="D765" s="84"/>
    </row>
    <row r="766" spans="3:4" ht="18" customHeight="1">
      <c r="C766" s="84"/>
      <c r="D766" s="84"/>
    </row>
    <row r="767" spans="3:4" ht="18" customHeight="1">
      <c r="C767" s="84"/>
      <c r="D767" s="84"/>
    </row>
    <row r="768" spans="3:4" ht="18" customHeight="1">
      <c r="C768" s="84"/>
      <c r="D768" s="84"/>
    </row>
    <row r="769" spans="3:4" ht="18" customHeight="1">
      <c r="C769" s="84"/>
      <c r="D769" s="84"/>
    </row>
    <row r="770" spans="3:4" ht="18" customHeight="1">
      <c r="C770" s="84"/>
      <c r="D770" s="84"/>
    </row>
    <row r="771" spans="3:4" ht="18" customHeight="1">
      <c r="C771" s="84"/>
      <c r="D771" s="84"/>
    </row>
    <row r="772" spans="3:4" ht="18" customHeight="1">
      <c r="C772" s="84"/>
      <c r="D772" s="84"/>
    </row>
    <row r="773" spans="3:4" ht="18" customHeight="1">
      <c r="C773" s="84"/>
      <c r="D773" s="84"/>
    </row>
    <row r="774" spans="3:4" ht="18" customHeight="1">
      <c r="C774" s="84"/>
      <c r="D774" s="84"/>
    </row>
    <row r="775" spans="3:4" ht="18" customHeight="1">
      <c r="C775" s="84"/>
      <c r="D775" s="84"/>
    </row>
    <row r="776" spans="3:4" ht="18" customHeight="1">
      <c r="C776" s="84"/>
      <c r="D776" s="84"/>
    </row>
    <row r="777" spans="3:4" ht="18" customHeight="1">
      <c r="C777" s="84"/>
      <c r="D777" s="84"/>
    </row>
    <row r="778" spans="3:4" ht="18" customHeight="1">
      <c r="C778" s="84"/>
      <c r="D778" s="84"/>
    </row>
    <row r="779" spans="3:4" ht="18" customHeight="1">
      <c r="C779" s="84"/>
      <c r="D779" s="84"/>
    </row>
    <row r="780" spans="3:4" ht="18" customHeight="1">
      <c r="C780" s="84"/>
      <c r="D780" s="84"/>
    </row>
    <row r="781" spans="3:4" ht="18" customHeight="1">
      <c r="C781" s="84"/>
      <c r="D781" s="84"/>
    </row>
    <row r="782" spans="3:4" ht="18" customHeight="1">
      <c r="C782" s="84"/>
      <c r="D782" s="84"/>
    </row>
    <row r="783" spans="3:4" ht="18" customHeight="1">
      <c r="C783" s="84"/>
      <c r="D783" s="84"/>
    </row>
    <row r="784" spans="3:4" ht="18" customHeight="1">
      <c r="C784" s="84"/>
      <c r="D784" s="84"/>
    </row>
    <row r="785" spans="3:4" ht="18" customHeight="1">
      <c r="C785" s="84"/>
      <c r="D785" s="84"/>
    </row>
    <row r="786" spans="3:4" ht="18" customHeight="1">
      <c r="C786" s="84"/>
      <c r="D786" s="84"/>
    </row>
    <row r="787" spans="3:4" ht="18" customHeight="1">
      <c r="C787" s="84"/>
      <c r="D787" s="84"/>
    </row>
    <row r="788" spans="3:4" ht="18" customHeight="1">
      <c r="C788" s="84"/>
      <c r="D788" s="84"/>
    </row>
    <row r="789" spans="3:4" ht="18" customHeight="1">
      <c r="C789" s="84"/>
      <c r="D789" s="84"/>
    </row>
    <row r="790" spans="3:4" ht="18" customHeight="1">
      <c r="C790" s="84"/>
      <c r="D790" s="84"/>
    </row>
    <row r="791" spans="3:4" ht="18" customHeight="1">
      <c r="C791" s="84"/>
      <c r="D791" s="84"/>
    </row>
    <row r="792" spans="3:4" ht="18" customHeight="1">
      <c r="C792" s="84"/>
      <c r="D792" s="84"/>
    </row>
    <row r="793" spans="3:4" ht="18" customHeight="1">
      <c r="C793" s="84"/>
      <c r="D793" s="84"/>
    </row>
    <row r="794" spans="3:4" ht="18" customHeight="1">
      <c r="C794" s="84"/>
      <c r="D794" s="84"/>
    </row>
    <row r="795" spans="3:4" ht="18" customHeight="1">
      <c r="C795" s="84"/>
      <c r="D795" s="84"/>
    </row>
    <row r="796" spans="3:4" ht="18" customHeight="1">
      <c r="C796" s="84"/>
      <c r="D796" s="84"/>
    </row>
    <row r="797" spans="3:4" ht="18" customHeight="1">
      <c r="C797" s="84"/>
      <c r="D797" s="84"/>
    </row>
    <row r="798" spans="3:4" ht="18" customHeight="1">
      <c r="C798" s="84"/>
      <c r="D798" s="84"/>
    </row>
    <row r="799" spans="3:4" ht="18" customHeight="1">
      <c r="C799" s="84"/>
      <c r="D799" s="84"/>
    </row>
    <row r="800" spans="3:4" ht="18" customHeight="1">
      <c r="C800" s="84"/>
      <c r="D800" s="84"/>
    </row>
    <row r="801" spans="3:4" ht="18" customHeight="1">
      <c r="C801" s="84"/>
      <c r="D801" s="84"/>
    </row>
    <row r="802" spans="3:4" ht="18" customHeight="1">
      <c r="C802" s="84"/>
      <c r="D802" s="84"/>
    </row>
    <row r="803" spans="3:4" ht="18" customHeight="1">
      <c r="C803" s="84"/>
      <c r="D803" s="84"/>
    </row>
    <row r="804" spans="3:4" ht="18" customHeight="1">
      <c r="C804" s="84"/>
      <c r="D804" s="84"/>
    </row>
    <row r="805" spans="3:4" ht="18" customHeight="1">
      <c r="C805" s="84"/>
      <c r="D805" s="84"/>
    </row>
    <row r="806" spans="3:4" ht="18" customHeight="1">
      <c r="C806" s="84"/>
      <c r="D806" s="84"/>
    </row>
    <row r="807" spans="3:4" ht="18" customHeight="1">
      <c r="C807" s="84"/>
      <c r="D807" s="84"/>
    </row>
    <row r="808" spans="3:4" ht="18" customHeight="1">
      <c r="C808" s="84"/>
      <c r="D808" s="84"/>
    </row>
    <row r="809" spans="3:4" ht="18" customHeight="1">
      <c r="C809" s="84"/>
      <c r="D809" s="84"/>
    </row>
    <row r="810" spans="3:4" ht="18" customHeight="1">
      <c r="C810" s="84"/>
      <c r="D810" s="84"/>
    </row>
    <row r="811" spans="3:4" ht="18" customHeight="1">
      <c r="C811" s="84"/>
      <c r="D811" s="84"/>
    </row>
    <row r="812" spans="3:4" ht="18" customHeight="1">
      <c r="C812" s="84"/>
      <c r="D812" s="84"/>
    </row>
    <row r="813" spans="3:4" ht="18" customHeight="1">
      <c r="C813" s="84"/>
      <c r="D813" s="84"/>
    </row>
    <row r="814" spans="3:4" ht="18" customHeight="1">
      <c r="C814" s="84"/>
      <c r="D814" s="84"/>
    </row>
    <row r="815" spans="3:4" ht="18" customHeight="1">
      <c r="C815" s="84"/>
      <c r="D815" s="84"/>
    </row>
    <row r="816" spans="3:4" ht="18" customHeight="1">
      <c r="C816" s="84"/>
      <c r="D816" s="84"/>
    </row>
    <row r="817" spans="3:4" ht="18" customHeight="1">
      <c r="C817" s="84"/>
      <c r="D817" s="84"/>
    </row>
    <row r="818" spans="3:4" ht="18" customHeight="1">
      <c r="C818" s="84"/>
      <c r="D818" s="84"/>
    </row>
    <row r="819" spans="3:4" ht="18" customHeight="1">
      <c r="C819" s="84"/>
      <c r="D819" s="84"/>
    </row>
    <row r="820" spans="3:4" ht="18" customHeight="1">
      <c r="C820" s="84"/>
      <c r="D820" s="84"/>
    </row>
    <row r="821" spans="3:4" ht="18" customHeight="1">
      <c r="C821" s="84"/>
      <c r="D821" s="84"/>
    </row>
    <row r="822" spans="3:4" ht="18" customHeight="1">
      <c r="C822" s="84"/>
      <c r="D822" s="84"/>
    </row>
    <row r="823" spans="3:4" ht="18" customHeight="1">
      <c r="C823" s="84"/>
      <c r="D823" s="84"/>
    </row>
    <row r="824" spans="3:4" ht="18" customHeight="1">
      <c r="C824" s="84"/>
      <c r="D824" s="84"/>
    </row>
    <row r="825" spans="3:4" ht="18" customHeight="1">
      <c r="C825" s="84"/>
      <c r="D825" s="84"/>
    </row>
    <row r="826" spans="3:4" ht="18" customHeight="1">
      <c r="C826" s="84"/>
      <c r="D826" s="84"/>
    </row>
    <row r="827" spans="3:4" ht="18" customHeight="1">
      <c r="C827" s="84"/>
      <c r="D827" s="84"/>
    </row>
    <row r="828" spans="3:4" ht="18" customHeight="1">
      <c r="C828" s="84"/>
      <c r="D828" s="84"/>
    </row>
    <row r="829" spans="3:4" ht="18" customHeight="1">
      <c r="C829" s="84"/>
      <c r="D829" s="84"/>
    </row>
    <row r="830" spans="3:4" ht="18" customHeight="1">
      <c r="C830" s="84"/>
      <c r="D830" s="84"/>
    </row>
    <row r="831" spans="3:4" ht="18" customHeight="1">
      <c r="C831" s="84"/>
      <c r="D831" s="84"/>
    </row>
    <row r="832" spans="3:4" ht="18" customHeight="1">
      <c r="C832" s="84"/>
      <c r="D832" s="84"/>
    </row>
    <row r="833" spans="3:4" ht="18" customHeight="1">
      <c r="C833" s="84"/>
      <c r="D833" s="84"/>
    </row>
    <row r="834" spans="3:4" ht="18" customHeight="1">
      <c r="C834" s="84"/>
      <c r="D834" s="84"/>
    </row>
    <row r="835" spans="3:4" ht="18" customHeight="1">
      <c r="C835" s="84"/>
      <c r="D835" s="84"/>
    </row>
    <row r="836" spans="3:4" ht="18" customHeight="1">
      <c r="C836" s="84"/>
      <c r="D836" s="84"/>
    </row>
    <row r="837" spans="3:4" ht="18" customHeight="1">
      <c r="C837" s="84"/>
      <c r="D837" s="84"/>
    </row>
    <row r="838" spans="3:4" ht="18" customHeight="1">
      <c r="C838" s="84"/>
      <c r="D838" s="84"/>
    </row>
    <row r="839" spans="3:4" ht="18" customHeight="1">
      <c r="C839" s="84"/>
      <c r="D839" s="84"/>
    </row>
    <row r="840" spans="3:4" ht="18" customHeight="1">
      <c r="C840" s="84"/>
      <c r="D840" s="84"/>
    </row>
    <row r="841" spans="3:4" ht="18" customHeight="1">
      <c r="C841" s="84"/>
      <c r="D841" s="84"/>
    </row>
    <row r="842" spans="3:4" ht="18" customHeight="1">
      <c r="C842" s="84"/>
      <c r="D842" s="84"/>
    </row>
    <row r="843" spans="3:4" ht="18" customHeight="1">
      <c r="C843" s="84"/>
      <c r="D843" s="84"/>
    </row>
    <row r="844" spans="3:4" ht="18" customHeight="1">
      <c r="C844" s="84"/>
      <c r="D844" s="84"/>
    </row>
    <row r="845" spans="3:4" ht="18" customHeight="1">
      <c r="C845" s="84"/>
      <c r="D845" s="84"/>
    </row>
    <row r="846" spans="3:4" ht="18" customHeight="1">
      <c r="C846" s="84"/>
      <c r="D846" s="84"/>
    </row>
    <row r="847" spans="3:4" ht="18" customHeight="1">
      <c r="C847" s="84"/>
      <c r="D847" s="84"/>
    </row>
    <row r="848" spans="3:4" ht="18" customHeight="1">
      <c r="C848" s="84"/>
      <c r="D848" s="84"/>
    </row>
    <row r="849" spans="3:4" ht="18" customHeight="1">
      <c r="C849" s="84"/>
      <c r="D849" s="84"/>
    </row>
    <row r="850" spans="3:4" ht="18" customHeight="1">
      <c r="C850" s="84"/>
      <c r="D850" s="84"/>
    </row>
    <row r="851" spans="3:4" ht="18" customHeight="1">
      <c r="C851" s="84"/>
      <c r="D851" s="84"/>
    </row>
    <row r="852" spans="3:4" ht="18" customHeight="1">
      <c r="C852" s="84"/>
      <c r="D852" s="84"/>
    </row>
    <row r="853" spans="3:4" ht="18" customHeight="1">
      <c r="C853" s="84"/>
      <c r="D853" s="84"/>
    </row>
    <row r="854" spans="3:4" ht="18" customHeight="1">
      <c r="C854" s="84"/>
      <c r="D854" s="84"/>
    </row>
    <row r="855" spans="3:4" ht="18" customHeight="1">
      <c r="C855" s="84"/>
      <c r="D855" s="84"/>
    </row>
    <row r="856" spans="3:4" ht="18" customHeight="1">
      <c r="C856" s="84"/>
      <c r="D856" s="84"/>
    </row>
    <row r="857" spans="3:4" ht="18" customHeight="1">
      <c r="C857" s="84"/>
      <c r="D857" s="84"/>
    </row>
    <row r="858" spans="3:4" ht="18" customHeight="1">
      <c r="C858" s="84"/>
      <c r="D858" s="84"/>
    </row>
    <row r="859" spans="3:4" ht="18" customHeight="1">
      <c r="C859" s="84"/>
      <c r="D859" s="84"/>
    </row>
    <row r="860" spans="3:4" ht="18" customHeight="1">
      <c r="C860" s="84"/>
      <c r="D860" s="84"/>
    </row>
    <row r="861" spans="3:4" ht="18" customHeight="1">
      <c r="C861" s="84"/>
      <c r="D861" s="84"/>
    </row>
    <row r="862" spans="3:4" ht="18" customHeight="1">
      <c r="C862" s="84"/>
      <c r="D862" s="84"/>
    </row>
    <row r="863" spans="3:4" ht="18" customHeight="1">
      <c r="C863" s="84"/>
      <c r="D863" s="84"/>
    </row>
    <row r="864" spans="3:4" ht="18" customHeight="1">
      <c r="C864" s="84"/>
      <c r="D864" s="84"/>
    </row>
    <row r="865" spans="3:4" ht="18" customHeight="1">
      <c r="C865" s="84"/>
      <c r="D865" s="84"/>
    </row>
    <row r="866" spans="3:4" ht="18" customHeight="1">
      <c r="C866" s="84"/>
      <c r="D866" s="84"/>
    </row>
    <row r="867" spans="3:4" ht="18" customHeight="1">
      <c r="C867" s="84"/>
      <c r="D867" s="84"/>
    </row>
    <row r="868" spans="3:4" ht="18" customHeight="1">
      <c r="C868" s="84"/>
      <c r="D868" s="84"/>
    </row>
    <row r="869" spans="3:4" ht="18" customHeight="1">
      <c r="C869" s="84"/>
      <c r="D869" s="84"/>
    </row>
    <row r="870" spans="3:4" ht="18" customHeight="1">
      <c r="C870" s="84"/>
      <c r="D870" s="84"/>
    </row>
    <row r="871" spans="3:4" ht="18" customHeight="1">
      <c r="C871" s="84"/>
      <c r="D871" s="84"/>
    </row>
    <row r="872" spans="3:4" ht="18" customHeight="1">
      <c r="C872" s="84"/>
      <c r="D872" s="84"/>
    </row>
    <row r="873" spans="3:4" ht="18" customHeight="1">
      <c r="C873" s="84"/>
      <c r="D873" s="84"/>
    </row>
    <row r="874" spans="3:4" ht="18" customHeight="1">
      <c r="C874" s="84"/>
      <c r="D874" s="84"/>
    </row>
    <row r="875" spans="3:4" ht="18" customHeight="1">
      <c r="C875" s="84"/>
      <c r="D875" s="84"/>
    </row>
    <row r="876" spans="3:4" ht="18" customHeight="1">
      <c r="C876" s="84"/>
      <c r="D876" s="84"/>
    </row>
    <row r="877" spans="3:4" ht="18" customHeight="1">
      <c r="C877" s="84"/>
      <c r="D877" s="84"/>
    </row>
    <row r="878" spans="3:4" ht="18" customHeight="1">
      <c r="C878" s="84"/>
      <c r="D878" s="84"/>
    </row>
    <row r="879" spans="3:4" ht="18" customHeight="1">
      <c r="C879" s="84"/>
      <c r="D879" s="84"/>
    </row>
    <row r="880" spans="3:4" ht="18" customHeight="1">
      <c r="C880" s="84"/>
      <c r="D880" s="84"/>
    </row>
    <row r="881" spans="3:4" ht="18" customHeight="1">
      <c r="C881" s="84"/>
      <c r="D881" s="84"/>
    </row>
    <row r="882" spans="3:4" ht="18" customHeight="1">
      <c r="C882" s="84"/>
      <c r="D882" s="84"/>
    </row>
    <row r="883" spans="3:4" ht="18" customHeight="1">
      <c r="C883" s="84"/>
      <c r="D883" s="84"/>
    </row>
    <row r="884" spans="3:4" ht="18" customHeight="1">
      <c r="C884" s="84"/>
      <c r="D884" s="84"/>
    </row>
    <row r="885" spans="3:4" ht="18" customHeight="1">
      <c r="C885" s="84"/>
      <c r="D885" s="84"/>
    </row>
    <row r="886" spans="3:4" ht="18" customHeight="1">
      <c r="C886" s="84"/>
      <c r="D886" s="84"/>
    </row>
    <row r="887" spans="3:4" ht="18" customHeight="1">
      <c r="C887" s="84"/>
      <c r="D887" s="84"/>
    </row>
    <row r="888" spans="3:4" ht="18" customHeight="1">
      <c r="C888" s="84"/>
      <c r="D888" s="84"/>
    </row>
    <row r="889" spans="3:4" ht="18" customHeight="1">
      <c r="C889" s="84"/>
      <c r="D889" s="84"/>
    </row>
    <row r="890" spans="3:4" ht="18" customHeight="1">
      <c r="C890" s="84"/>
      <c r="D890" s="84"/>
    </row>
    <row r="891" spans="3:4" ht="18" customHeight="1">
      <c r="C891" s="84"/>
      <c r="D891" s="84"/>
    </row>
    <row r="892" spans="3:4" ht="18" customHeight="1">
      <c r="C892" s="84"/>
      <c r="D892" s="84"/>
    </row>
    <row r="893" spans="3:4" ht="18" customHeight="1">
      <c r="C893" s="84"/>
      <c r="D893" s="84"/>
    </row>
    <row r="894" spans="3:4" ht="18" customHeight="1">
      <c r="C894" s="84"/>
      <c r="D894" s="84"/>
    </row>
    <row r="895" spans="3:4" ht="18" customHeight="1">
      <c r="C895" s="84"/>
      <c r="D895" s="84"/>
    </row>
    <row r="896" spans="3:4" ht="18" customHeight="1">
      <c r="C896" s="84"/>
      <c r="D896" s="84"/>
    </row>
    <row r="897" spans="3:4" ht="18" customHeight="1">
      <c r="C897" s="84"/>
      <c r="D897" s="84"/>
    </row>
    <row r="898" spans="3:4" ht="18" customHeight="1">
      <c r="C898" s="84"/>
      <c r="D898" s="84"/>
    </row>
    <row r="899" spans="3:4" ht="18" customHeight="1">
      <c r="C899" s="84"/>
      <c r="D899" s="84"/>
    </row>
    <row r="900" spans="3:4" ht="18" customHeight="1">
      <c r="C900" s="84"/>
      <c r="D900" s="84"/>
    </row>
    <row r="901" spans="3:4" ht="18" customHeight="1">
      <c r="C901" s="84"/>
      <c r="D901" s="84"/>
    </row>
    <row r="902" spans="3:4" ht="18" customHeight="1">
      <c r="C902" s="84"/>
      <c r="D902" s="84"/>
    </row>
    <row r="903" spans="3:4" ht="18" customHeight="1">
      <c r="C903" s="84"/>
      <c r="D903" s="84"/>
    </row>
    <row r="904" spans="3:4" ht="18" customHeight="1">
      <c r="C904" s="84"/>
      <c r="D904" s="84"/>
    </row>
    <row r="905" spans="3:4" ht="18" customHeight="1">
      <c r="C905" s="84"/>
      <c r="D905" s="84"/>
    </row>
    <row r="906" spans="3:4" ht="18" customHeight="1">
      <c r="C906" s="84"/>
      <c r="D906" s="84"/>
    </row>
    <row r="907" spans="3:4" ht="18" customHeight="1">
      <c r="C907" s="84"/>
      <c r="D907" s="84"/>
    </row>
    <row r="908" spans="3:4" ht="18" customHeight="1">
      <c r="C908" s="84"/>
      <c r="D908" s="84"/>
    </row>
    <row r="909" spans="3:4" ht="18" customHeight="1">
      <c r="C909" s="84"/>
      <c r="D909" s="84"/>
    </row>
    <row r="910" spans="3:4" ht="18" customHeight="1">
      <c r="C910" s="84"/>
      <c r="D910" s="84"/>
    </row>
    <row r="911" spans="3:4" ht="18" customHeight="1">
      <c r="C911" s="84"/>
      <c r="D911" s="84"/>
    </row>
    <row r="912" spans="3:4" ht="18" customHeight="1">
      <c r="C912" s="84"/>
      <c r="D912" s="84"/>
    </row>
    <row r="913" spans="3:4" ht="18" customHeight="1">
      <c r="C913" s="84"/>
      <c r="D913" s="84"/>
    </row>
    <row r="914" spans="3:4" ht="18" customHeight="1">
      <c r="C914" s="84"/>
      <c r="D914" s="84"/>
    </row>
    <row r="915" spans="3:4" ht="18" customHeight="1">
      <c r="C915" s="84"/>
      <c r="D915" s="84"/>
    </row>
    <row r="916" spans="3:4" ht="18" customHeight="1">
      <c r="C916" s="84"/>
      <c r="D916" s="84"/>
    </row>
    <row r="917" spans="3:4" ht="18" customHeight="1">
      <c r="C917" s="84"/>
      <c r="D917" s="84"/>
    </row>
    <row r="918" spans="3:4" ht="18" customHeight="1">
      <c r="C918" s="84"/>
      <c r="D918" s="84"/>
    </row>
    <row r="919" spans="3:4" ht="18" customHeight="1">
      <c r="C919" s="84"/>
      <c r="D919" s="84"/>
    </row>
    <row r="920" spans="3:4" ht="18" customHeight="1">
      <c r="C920" s="84"/>
      <c r="D920" s="84"/>
    </row>
    <row r="921" spans="3:4" ht="18" customHeight="1">
      <c r="C921" s="84"/>
      <c r="D921" s="84"/>
    </row>
    <row r="922" spans="3:4" ht="18" customHeight="1">
      <c r="C922" s="84"/>
      <c r="D922" s="84"/>
    </row>
    <row r="923" spans="3:4" ht="18" customHeight="1">
      <c r="C923" s="84"/>
      <c r="D923" s="84"/>
    </row>
    <row r="924" spans="3:4" ht="18" customHeight="1">
      <c r="C924" s="84"/>
      <c r="D924" s="84"/>
    </row>
    <row r="925" spans="3:4" ht="18" customHeight="1">
      <c r="C925" s="84"/>
      <c r="D925" s="84"/>
    </row>
    <row r="926" spans="3:4" ht="18" customHeight="1">
      <c r="C926" s="84"/>
      <c r="D926" s="84"/>
    </row>
    <row r="927" spans="3:4" ht="18" customHeight="1">
      <c r="C927" s="84"/>
      <c r="D927" s="84"/>
    </row>
    <row r="928" spans="3:4" ht="18" customHeight="1">
      <c r="C928" s="84"/>
      <c r="D928" s="84"/>
    </row>
    <row r="929" spans="3:4" ht="18" customHeight="1">
      <c r="C929" s="84"/>
      <c r="D929" s="84"/>
    </row>
    <row r="930" spans="3:4" ht="18" customHeight="1">
      <c r="C930" s="84"/>
      <c r="D930" s="84"/>
    </row>
    <row r="931" spans="3:4" ht="18" customHeight="1">
      <c r="C931" s="84"/>
      <c r="D931" s="84"/>
    </row>
    <row r="932" spans="3:4" ht="18" customHeight="1">
      <c r="C932" s="84"/>
      <c r="D932" s="84"/>
    </row>
    <row r="933" spans="3:4" ht="18" customHeight="1">
      <c r="C933" s="84"/>
      <c r="D933" s="84"/>
    </row>
    <row r="934" spans="3:4" ht="18" customHeight="1">
      <c r="C934" s="84"/>
      <c r="D934" s="84"/>
    </row>
    <row r="935" spans="3:4" ht="18" customHeight="1">
      <c r="C935" s="84"/>
      <c r="D935" s="84"/>
    </row>
    <row r="936" spans="3:4" ht="18" customHeight="1">
      <c r="C936" s="84"/>
      <c r="D936" s="84"/>
    </row>
    <row r="937" spans="3:4" ht="18" customHeight="1">
      <c r="C937" s="84"/>
      <c r="D937" s="84"/>
    </row>
    <row r="938" spans="3:4" ht="18" customHeight="1">
      <c r="C938" s="84"/>
      <c r="D938" s="84"/>
    </row>
    <row r="939" spans="3:4" ht="18" customHeight="1">
      <c r="C939" s="84"/>
      <c r="D939" s="84"/>
    </row>
    <row r="940" spans="3:4" ht="18" customHeight="1">
      <c r="C940" s="84"/>
      <c r="D940" s="84"/>
    </row>
    <row r="941" spans="3:4" ht="18" customHeight="1">
      <c r="C941" s="84"/>
      <c r="D941" s="84"/>
    </row>
    <row r="942" spans="3:4" ht="18" customHeight="1">
      <c r="C942" s="84"/>
      <c r="D942" s="84"/>
    </row>
    <row r="943" spans="3:4" ht="18" customHeight="1">
      <c r="C943" s="84"/>
      <c r="D943" s="84"/>
    </row>
    <row r="944" spans="3:4" ht="18" customHeight="1">
      <c r="C944" s="84"/>
      <c r="D944" s="84"/>
    </row>
    <row r="945" spans="3:4" ht="18" customHeight="1">
      <c r="C945" s="84"/>
      <c r="D945" s="84"/>
    </row>
    <row r="946" spans="3:4" ht="18" customHeight="1">
      <c r="C946" s="84"/>
      <c r="D946" s="84"/>
    </row>
    <row r="947" spans="3:4" ht="18" customHeight="1">
      <c r="C947" s="84"/>
      <c r="D947" s="84"/>
    </row>
    <row r="948" spans="3:4" ht="18" customHeight="1">
      <c r="C948" s="84"/>
      <c r="D948" s="84"/>
    </row>
    <row r="949" spans="3:4" ht="18" customHeight="1">
      <c r="C949" s="84"/>
      <c r="D949" s="84"/>
    </row>
    <row r="950" spans="3:4" ht="18" customHeight="1">
      <c r="C950" s="84"/>
      <c r="D950" s="84"/>
    </row>
    <row r="951" spans="3:4" ht="18" customHeight="1">
      <c r="C951" s="84"/>
      <c r="D951" s="84"/>
    </row>
    <row r="952" spans="3:4" ht="18" customHeight="1">
      <c r="C952" s="84"/>
      <c r="D952" s="84"/>
    </row>
    <row r="953" spans="3:4" ht="18" customHeight="1">
      <c r="C953" s="84"/>
      <c r="D953" s="84"/>
    </row>
    <row r="954" spans="3:4" ht="18" customHeight="1">
      <c r="C954" s="84"/>
      <c r="D954" s="84"/>
    </row>
    <row r="955" spans="3:4" ht="18" customHeight="1">
      <c r="C955" s="84"/>
      <c r="D955" s="84"/>
    </row>
    <row r="956" spans="3:4" ht="18" customHeight="1">
      <c r="C956" s="84"/>
      <c r="D956" s="84"/>
    </row>
    <row r="957" spans="3:4" ht="18" customHeight="1">
      <c r="C957" s="84"/>
      <c r="D957" s="84"/>
    </row>
    <row r="958" spans="3:4" ht="18" customHeight="1">
      <c r="C958" s="84"/>
      <c r="D958" s="84"/>
    </row>
    <row r="959" spans="3:4" ht="18" customHeight="1">
      <c r="C959" s="84"/>
      <c r="D959" s="84"/>
    </row>
    <row r="960" spans="3:4" ht="18" customHeight="1">
      <c r="C960" s="84"/>
      <c r="D960" s="84"/>
    </row>
    <row r="961" spans="3:4" ht="18" customHeight="1">
      <c r="C961" s="84"/>
      <c r="D961" s="84"/>
    </row>
    <row r="962" spans="3:4" ht="18" customHeight="1">
      <c r="C962" s="84"/>
      <c r="D962" s="84"/>
    </row>
    <row r="963" spans="3:4" ht="18" customHeight="1">
      <c r="C963" s="84"/>
      <c r="D963" s="84"/>
    </row>
    <row r="964" spans="3:4" ht="18" customHeight="1">
      <c r="C964" s="84"/>
      <c r="D964" s="84"/>
    </row>
    <row r="965" spans="3:4" ht="18" customHeight="1">
      <c r="C965" s="84"/>
      <c r="D965" s="84"/>
    </row>
    <row r="966" spans="3:4" ht="18" customHeight="1">
      <c r="C966" s="84"/>
      <c r="D966" s="84"/>
    </row>
    <row r="967" spans="3:4" ht="18" customHeight="1">
      <c r="C967" s="84"/>
      <c r="D967" s="84"/>
    </row>
    <row r="968" spans="3:4" ht="18" customHeight="1">
      <c r="C968" s="84"/>
      <c r="D968" s="84"/>
    </row>
    <row r="969" spans="3:4" ht="18" customHeight="1">
      <c r="C969" s="84"/>
      <c r="D969" s="84"/>
    </row>
    <row r="970" spans="3:4" ht="18" customHeight="1">
      <c r="C970" s="84"/>
      <c r="D970" s="84"/>
    </row>
    <row r="971" spans="3:4" ht="18" customHeight="1">
      <c r="C971" s="84"/>
      <c r="D971" s="84"/>
    </row>
    <row r="972" spans="3:4" ht="18" customHeight="1">
      <c r="C972" s="84"/>
      <c r="D972" s="84"/>
    </row>
    <row r="973" spans="3:4" ht="18" customHeight="1">
      <c r="C973" s="84"/>
      <c r="D973" s="84"/>
    </row>
    <row r="974" spans="3:4" ht="18" customHeight="1">
      <c r="C974" s="84"/>
      <c r="D974" s="84"/>
    </row>
    <row r="975" spans="3:4" ht="18" customHeight="1">
      <c r="C975" s="84"/>
      <c r="D975" s="84"/>
    </row>
    <row r="976" spans="3:4" ht="18" customHeight="1">
      <c r="C976" s="84"/>
      <c r="D976" s="84"/>
    </row>
    <row r="977" spans="3:4" ht="18" customHeight="1">
      <c r="C977" s="84"/>
      <c r="D977" s="84"/>
    </row>
    <row r="978" spans="3:4" ht="18" customHeight="1">
      <c r="C978" s="84"/>
      <c r="D978" s="84"/>
    </row>
  </sheetData>
  <phoneticPr fontId="4" type="noConversion"/>
  <conditionalFormatting sqref="D1">
    <cfRule type="cellIs" dxfId="9" priority="2" operator="equal">
      <formula>0</formula>
    </cfRule>
  </conditionalFormatting>
  <conditionalFormatting sqref="F1">
    <cfRule type="cellIs" dxfId="8" priority="1" operator="equal">
      <formula>0</formula>
    </cfRule>
  </conditionalFormatting>
  <conditionalFormatting sqref="G1">
    <cfRule type="cellIs" dxfId="7" priority="5" operator="equal">
      <formula>0</formula>
    </cfRule>
  </conditionalFormatting>
  <conditionalFormatting sqref="H1">
    <cfRule type="cellIs" dxfId="6" priority="4" operator="equal">
      <formula>0</formula>
    </cfRule>
  </conditionalFormatting>
  <conditionalFormatting sqref="I1">
    <cfRule type="cellIs" dxfId="5" priority="3" operator="equal">
      <formula>0</formula>
    </cfRule>
  </conditionalFormatting>
  <pageMargins left="0.7" right="0.7" top="0.75" bottom="0.75" header="0.3" footer="0.3"/>
  <pageSetup paperSize="9" orientation="portrait" horizontalDpi="0" verticalDpi="0"/>
  <tableParts count="1">
    <tablePart r:id="rId1"/>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1"/>
  <dimension ref="A1:J977"/>
  <sheetViews>
    <sheetView zoomScaleNormal="100" workbookViewId="0">
      <pane ySplit="1" topLeftCell="A2" activePane="bottomLeft" state="frozen"/>
      <selection activeCell="C7" sqref="C7"/>
      <selection pane="bottomLeft" activeCell="E13" sqref="E13"/>
    </sheetView>
  </sheetViews>
  <sheetFormatPr baseColWidth="10" defaultColWidth="10.875" defaultRowHeight="18" customHeight="1"/>
  <cols>
    <col min="1" max="1" width="9.625" style="80" customWidth="1"/>
    <col min="2" max="2" width="6.625" style="80" customWidth="1"/>
    <col min="3" max="3" width="11.125" style="80" bestFit="1" customWidth="1"/>
    <col min="4" max="4" width="24.375" style="80" customWidth="1"/>
    <col min="5" max="5" width="27.625" style="80" customWidth="1"/>
    <col min="6" max="6" width="21.875" style="80" customWidth="1"/>
    <col min="7" max="7" width="29.625" style="80" customWidth="1"/>
    <col min="8" max="8" width="27.875" style="80" hidden="1" customWidth="1"/>
    <col min="9" max="9" width="29.5" style="82" customWidth="1"/>
    <col min="10" max="10" width="73.125" style="80" customWidth="1"/>
    <col min="11" max="16384" width="10.875" style="80"/>
  </cols>
  <sheetData>
    <row r="1" spans="1:10" s="163" customFormat="1" ht="18" customHeight="1">
      <c r="A1" s="87" t="s">
        <v>76</v>
      </c>
      <c r="B1" s="87" t="s">
        <v>77</v>
      </c>
      <c r="C1" s="87" t="s">
        <v>0</v>
      </c>
      <c r="D1" s="68" t="s">
        <v>100</v>
      </c>
      <c r="E1" s="87" t="s">
        <v>101</v>
      </c>
      <c r="F1" s="68" t="s">
        <v>102</v>
      </c>
      <c r="G1" s="87" t="s">
        <v>78</v>
      </c>
      <c r="H1" s="68" t="s">
        <v>79</v>
      </c>
      <c r="I1" s="87" t="s">
        <v>103</v>
      </c>
      <c r="J1" s="136" t="s">
        <v>74</v>
      </c>
    </row>
    <row r="2" spans="1:10" ht="18" customHeight="1">
      <c r="C2" s="75" t="s">
        <v>68</v>
      </c>
      <c r="D2" s="70"/>
      <c r="G2" s="81"/>
      <c r="J2" s="159" t="s">
        <v>69</v>
      </c>
    </row>
    <row r="8" spans="1:10" ht="18" customHeight="1">
      <c r="E8" s="164"/>
    </row>
    <row r="9" spans="1:10" ht="18" customHeight="1">
      <c r="G9" s="81"/>
    </row>
    <row r="10" spans="1:10" ht="18" customHeight="1">
      <c r="E10" s="81"/>
      <c r="F10" s="81"/>
      <c r="G10" s="81"/>
    </row>
    <row r="11" spans="1:10" ht="18" customHeight="1">
      <c r="E11" s="81"/>
      <c r="F11" s="81"/>
      <c r="G11" s="81"/>
    </row>
    <row r="12" spans="1:10" ht="18" customHeight="1">
      <c r="G12" s="81"/>
    </row>
    <row r="20" spans="5:6" ht="18" customHeight="1">
      <c r="E20" s="81"/>
      <c r="F20" s="81"/>
    </row>
    <row r="21" spans="5:6" ht="18" customHeight="1">
      <c r="E21" s="81"/>
      <c r="F21" s="81"/>
    </row>
    <row r="30" spans="5:6" ht="18" customHeight="1">
      <c r="E30" s="81"/>
      <c r="F30" s="81"/>
    </row>
    <row r="31" spans="5:6" ht="18" customHeight="1">
      <c r="E31" s="81"/>
      <c r="F31" s="81"/>
    </row>
    <row r="32" spans="5:6" ht="18" customHeight="1">
      <c r="E32" s="81"/>
      <c r="F32" s="81"/>
    </row>
    <row r="41" spans="5:7" ht="18" customHeight="1">
      <c r="G41" s="81"/>
    </row>
    <row r="43" spans="5:7" ht="18" customHeight="1">
      <c r="E43" s="81"/>
      <c r="F43" s="81"/>
    </row>
    <row r="45" spans="5:7" ht="18" customHeight="1">
      <c r="E45" s="81"/>
      <c r="F45" s="81"/>
    </row>
    <row r="46" spans="5:7" ht="18" customHeight="1">
      <c r="E46" s="81"/>
      <c r="F46" s="81"/>
    </row>
    <row r="53" spans="5:6" ht="18" customHeight="1">
      <c r="E53" s="81"/>
      <c r="F53" s="81"/>
    </row>
    <row r="54" spans="5:6" ht="18" customHeight="1">
      <c r="E54" s="81"/>
      <c r="F54" s="81"/>
    </row>
    <row r="56" spans="5:6" ht="18" customHeight="1">
      <c r="E56" s="81"/>
      <c r="F56" s="81"/>
    </row>
    <row r="57" spans="5:6" ht="18" customHeight="1">
      <c r="E57" s="81"/>
      <c r="F57" s="81"/>
    </row>
    <row r="58" spans="5:6" ht="18" customHeight="1">
      <c r="E58" s="81"/>
      <c r="F58" s="81"/>
    </row>
    <row r="60" spans="5:6" ht="18" customHeight="1">
      <c r="E60" s="81"/>
      <c r="F60" s="81"/>
    </row>
    <row r="61" spans="5:6" ht="18" customHeight="1">
      <c r="E61" s="81"/>
      <c r="F61" s="81"/>
    </row>
    <row r="62" spans="5:6" ht="18" customHeight="1">
      <c r="E62" s="81"/>
      <c r="F62" s="81"/>
    </row>
    <row r="63" spans="5:6" ht="18" customHeight="1">
      <c r="E63" s="81"/>
      <c r="F63" s="81"/>
    </row>
    <row r="68" spans="5:6" ht="18" customHeight="1">
      <c r="E68" s="81"/>
      <c r="F68" s="81"/>
    </row>
    <row r="71" spans="5:6" ht="18" customHeight="1">
      <c r="E71" s="81"/>
      <c r="F71" s="81"/>
    </row>
    <row r="72" spans="5:6" ht="18" customHeight="1">
      <c r="E72" s="81"/>
      <c r="F72" s="81"/>
    </row>
    <row r="74" spans="5:6" ht="18" customHeight="1">
      <c r="E74" s="81"/>
      <c r="F74" s="81"/>
    </row>
    <row r="75" spans="5:6" ht="18" customHeight="1">
      <c r="E75" s="81"/>
      <c r="F75" s="81"/>
    </row>
    <row r="76" spans="5:6" ht="18" customHeight="1">
      <c r="E76" s="81"/>
      <c r="F76" s="81"/>
    </row>
    <row r="77" spans="5:6" ht="18" customHeight="1">
      <c r="E77" s="81"/>
      <c r="F77" s="81"/>
    </row>
    <row r="82" spans="5:6" ht="18" customHeight="1">
      <c r="E82" s="81"/>
      <c r="F82" s="81"/>
    </row>
    <row r="86" spans="5:6" ht="18" customHeight="1">
      <c r="E86" s="81"/>
      <c r="F86" s="81"/>
    </row>
    <row r="87" spans="5:6" ht="18" customHeight="1">
      <c r="E87" s="81"/>
      <c r="F87" s="81"/>
    </row>
    <row r="88" spans="5:6" ht="18" customHeight="1">
      <c r="E88" s="81"/>
      <c r="F88" s="81"/>
    </row>
    <row r="89" spans="5:6" ht="18" customHeight="1">
      <c r="E89" s="81"/>
      <c r="F89" s="81"/>
    </row>
    <row r="90" spans="5:6" ht="18" customHeight="1">
      <c r="E90" s="81"/>
      <c r="F90" s="81"/>
    </row>
    <row r="91" spans="5:6" ht="18" customHeight="1">
      <c r="E91" s="81"/>
      <c r="F91" s="81"/>
    </row>
    <row r="92" spans="5:6" ht="18" customHeight="1">
      <c r="E92" s="81"/>
      <c r="F92" s="81"/>
    </row>
    <row r="93" spans="5:6" ht="18" customHeight="1">
      <c r="E93" s="83"/>
      <c r="F93" s="83"/>
    </row>
    <row r="94" spans="5:6" ht="18" customHeight="1">
      <c r="E94" s="84"/>
      <c r="F94" s="84"/>
    </row>
    <row r="95" spans="5:6" ht="18" customHeight="1">
      <c r="E95" s="84"/>
      <c r="F95" s="84"/>
    </row>
    <row r="96" spans="5:6" ht="18" customHeight="1">
      <c r="E96" s="84"/>
      <c r="F96" s="84"/>
    </row>
    <row r="97" spans="5:6" ht="18" customHeight="1">
      <c r="E97" s="84"/>
      <c r="F97" s="84"/>
    </row>
    <row r="98" spans="5:6" ht="18" customHeight="1">
      <c r="E98" s="84"/>
      <c r="F98" s="84"/>
    </row>
    <row r="99" spans="5:6" ht="18" customHeight="1">
      <c r="E99" s="84"/>
      <c r="F99" s="84"/>
    </row>
    <row r="100" spans="5:6" ht="18" customHeight="1">
      <c r="E100" s="84"/>
      <c r="F100" s="84"/>
    </row>
    <row r="101" spans="5:6" ht="18" customHeight="1">
      <c r="E101" s="84"/>
      <c r="F101" s="84"/>
    </row>
    <row r="102" spans="5:6" ht="18" customHeight="1">
      <c r="E102" s="84"/>
      <c r="F102" s="84"/>
    </row>
    <row r="103" spans="5:6" ht="18" customHeight="1">
      <c r="E103" s="84"/>
      <c r="F103" s="84"/>
    </row>
    <row r="104" spans="5:6" ht="18" customHeight="1">
      <c r="E104" s="84"/>
      <c r="F104" s="84"/>
    </row>
    <row r="105" spans="5:6" ht="18" customHeight="1">
      <c r="E105" s="84"/>
      <c r="F105" s="84"/>
    </row>
    <row r="106" spans="5:6" ht="18" customHeight="1">
      <c r="E106" s="84"/>
      <c r="F106" s="84"/>
    </row>
    <row r="107" spans="5:6" ht="18" customHeight="1">
      <c r="E107" s="84"/>
      <c r="F107" s="84"/>
    </row>
    <row r="108" spans="5:6" ht="18" customHeight="1">
      <c r="E108" s="84"/>
      <c r="F108" s="84"/>
    </row>
    <row r="109" spans="5:6" ht="18" customHeight="1">
      <c r="E109" s="84"/>
      <c r="F109" s="84"/>
    </row>
    <row r="110" spans="5:6" ht="18" customHeight="1">
      <c r="E110" s="84"/>
      <c r="F110" s="84"/>
    </row>
    <row r="111" spans="5:6" ht="18" customHeight="1">
      <c r="E111" s="84"/>
      <c r="F111" s="84"/>
    </row>
    <row r="112" spans="5:6" ht="18" customHeight="1">
      <c r="E112" s="84"/>
      <c r="F112" s="84"/>
    </row>
    <row r="113" spans="5:6" ht="18" customHeight="1">
      <c r="E113" s="84"/>
      <c r="F113" s="84"/>
    </row>
    <row r="114" spans="5:6" ht="18" customHeight="1">
      <c r="E114" s="84"/>
      <c r="F114" s="84"/>
    </row>
    <row r="115" spans="5:6" ht="18" customHeight="1">
      <c r="E115" s="84"/>
      <c r="F115" s="84"/>
    </row>
    <row r="116" spans="5:6" ht="18" customHeight="1">
      <c r="E116" s="84"/>
      <c r="F116" s="84"/>
    </row>
    <row r="117" spans="5:6" ht="18" customHeight="1">
      <c r="E117" s="84"/>
      <c r="F117" s="84"/>
    </row>
    <row r="118" spans="5:6" ht="18" customHeight="1">
      <c r="E118" s="84"/>
      <c r="F118" s="84"/>
    </row>
    <row r="119" spans="5:6" ht="18" customHeight="1">
      <c r="E119" s="84"/>
      <c r="F119" s="84"/>
    </row>
    <row r="120" spans="5:6" ht="18" customHeight="1">
      <c r="E120" s="84"/>
      <c r="F120" s="84"/>
    </row>
    <row r="121" spans="5:6" ht="18" customHeight="1">
      <c r="E121" s="84"/>
      <c r="F121" s="84"/>
    </row>
    <row r="122" spans="5:6" ht="18" customHeight="1">
      <c r="E122" s="84"/>
      <c r="F122" s="84"/>
    </row>
    <row r="123" spans="5:6" ht="18" customHeight="1">
      <c r="E123" s="84"/>
      <c r="F123" s="84"/>
    </row>
    <row r="124" spans="5:6" ht="18" customHeight="1">
      <c r="E124" s="84"/>
      <c r="F124" s="84"/>
    </row>
    <row r="125" spans="5:6" ht="18" customHeight="1">
      <c r="E125" s="84"/>
      <c r="F125" s="84"/>
    </row>
    <row r="126" spans="5:6" ht="18" customHeight="1">
      <c r="E126" s="84"/>
      <c r="F126" s="84"/>
    </row>
    <row r="127" spans="5:6" ht="18" customHeight="1">
      <c r="E127" s="84"/>
      <c r="F127" s="84"/>
    </row>
    <row r="128" spans="5:6" ht="18" customHeight="1">
      <c r="E128" s="84"/>
      <c r="F128" s="84"/>
    </row>
    <row r="129" spans="5:6" ht="18" customHeight="1">
      <c r="E129" s="84"/>
      <c r="F129" s="84"/>
    </row>
    <row r="130" spans="5:6" ht="18" customHeight="1">
      <c r="E130" s="84"/>
      <c r="F130" s="84"/>
    </row>
    <row r="131" spans="5:6" ht="18" customHeight="1">
      <c r="E131" s="84"/>
      <c r="F131" s="84"/>
    </row>
    <row r="132" spans="5:6" ht="18" customHeight="1">
      <c r="E132" s="84"/>
      <c r="F132" s="84"/>
    </row>
    <row r="133" spans="5:6" ht="18" customHeight="1">
      <c r="E133" s="84"/>
      <c r="F133" s="84"/>
    </row>
    <row r="134" spans="5:6" ht="18" customHeight="1">
      <c r="E134" s="84"/>
      <c r="F134" s="84"/>
    </row>
    <row r="135" spans="5:6" ht="18" customHeight="1">
      <c r="E135" s="84"/>
      <c r="F135" s="84"/>
    </row>
    <row r="136" spans="5:6" ht="18" customHeight="1">
      <c r="E136" s="84"/>
      <c r="F136" s="84"/>
    </row>
    <row r="137" spans="5:6" ht="18" customHeight="1">
      <c r="E137" s="84"/>
      <c r="F137" s="84"/>
    </row>
    <row r="138" spans="5:6" ht="18" customHeight="1">
      <c r="E138" s="84"/>
      <c r="F138" s="84"/>
    </row>
    <row r="139" spans="5:6" ht="18" customHeight="1">
      <c r="E139" s="84"/>
      <c r="F139" s="84"/>
    </row>
    <row r="140" spans="5:6" ht="18" customHeight="1">
      <c r="E140" s="84"/>
      <c r="F140" s="84"/>
    </row>
    <row r="141" spans="5:6" ht="18" customHeight="1">
      <c r="E141" s="84"/>
      <c r="F141" s="84"/>
    </row>
    <row r="142" spans="5:6" ht="18" customHeight="1">
      <c r="E142" s="84"/>
      <c r="F142" s="84"/>
    </row>
    <row r="143" spans="5:6" ht="18" customHeight="1">
      <c r="E143" s="84"/>
      <c r="F143" s="84"/>
    </row>
    <row r="144" spans="5:6" ht="18" customHeight="1">
      <c r="E144" s="84"/>
      <c r="F144" s="84"/>
    </row>
    <row r="145" spans="5:6" ht="18" customHeight="1">
      <c r="E145" s="84"/>
      <c r="F145" s="84"/>
    </row>
    <row r="146" spans="5:6" ht="18" customHeight="1">
      <c r="E146" s="84"/>
      <c r="F146" s="84"/>
    </row>
    <row r="147" spans="5:6" ht="18" customHeight="1">
      <c r="E147" s="84"/>
      <c r="F147" s="84"/>
    </row>
    <row r="148" spans="5:6" ht="18" customHeight="1">
      <c r="E148" s="84"/>
      <c r="F148" s="84"/>
    </row>
    <row r="149" spans="5:6" ht="18" customHeight="1">
      <c r="E149" s="84"/>
      <c r="F149" s="84"/>
    </row>
    <row r="150" spans="5:6" ht="18" customHeight="1">
      <c r="E150" s="84"/>
      <c r="F150" s="84"/>
    </row>
    <row r="151" spans="5:6" ht="18" customHeight="1">
      <c r="E151" s="84"/>
      <c r="F151" s="84"/>
    </row>
    <row r="152" spans="5:6" ht="18" customHeight="1">
      <c r="E152" s="84"/>
      <c r="F152" s="84"/>
    </row>
    <row r="153" spans="5:6" ht="18" customHeight="1">
      <c r="E153" s="84"/>
      <c r="F153" s="84"/>
    </row>
    <row r="154" spans="5:6" ht="18" customHeight="1">
      <c r="E154" s="84"/>
      <c r="F154" s="84"/>
    </row>
    <row r="155" spans="5:6" ht="18" customHeight="1">
      <c r="E155" s="84"/>
      <c r="F155" s="84"/>
    </row>
    <row r="156" spans="5:6" ht="18" customHeight="1">
      <c r="E156" s="84"/>
      <c r="F156" s="84"/>
    </row>
    <row r="157" spans="5:6" ht="18" customHeight="1">
      <c r="E157" s="84"/>
      <c r="F157" s="84"/>
    </row>
    <row r="158" spans="5:6" ht="18" customHeight="1">
      <c r="E158" s="84"/>
      <c r="F158" s="84"/>
    </row>
    <row r="159" spans="5:6" ht="18" customHeight="1">
      <c r="E159" s="84"/>
      <c r="F159" s="84"/>
    </row>
    <row r="160" spans="5:6" ht="18" customHeight="1">
      <c r="E160" s="84"/>
      <c r="F160" s="84"/>
    </row>
    <row r="161" spans="5:6" ht="18" customHeight="1">
      <c r="E161" s="84"/>
      <c r="F161" s="84"/>
    </row>
    <row r="162" spans="5:6" ht="18" customHeight="1">
      <c r="E162" s="84"/>
      <c r="F162" s="84"/>
    </row>
    <row r="163" spans="5:6" ht="18" customHeight="1">
      <c r="E163" s="84"/>
      <c r="F163" s="84"/>
    </row>
    <row r="164" spans="5:6" ht="18" customHeight="1">
      <c r="E164" s="84"/>
      <c r="F164" s="84"/>
    </row>
    <row r="165" spans="5:6" ht="18" customHeight="1">
      <c r="E165" s="84"/>
      <c r="F165" s="84"/>
    </row>
    <row r="166" spans="5:6" ht="18" customHeight="1">
      <c r="E166" s="84"/>
      <c r="F166" s="84"/>
    </row>
    <row r="167" spans="5:6" ht="18" customHeight="1">
      <c r="E167" s="84"/>
      <c r="F167" s="84"/>
    </row>
    <row r="168" spans="5:6" ht="18" customHeight="1">
      <c r="E168" s="84"/>
      <c r="F168" s="84"/>
    </row>
    <row r="169" spans="5:6" ht="18" customHeight="1">
      <c r="E169" s="84"/>
      <c r="F169" s="84"/>
    </row>
    <row r="170" spans="5:6" ht="18" customHeight="1">
      <c r="E170" s="84"/>
      <c r="F170" s="84"/>
    </row>
    <row r="171" spans="5:6" ht="18" customHeight="1">
      <c r="E171" s="84"/>
      <c r="F171" s="84"/>
    </row>
    <row r="172" spans="5:6" ht="18" customHeight="1">
      <c r="E172" s="84"/>
      <c r="F172" s="84"/>
    </row>
    <row r="173" spans="5:6" ht="18" customHeight="1">
      <c r="E173" s="84"/>
      <c r="F173" s="84"/>
    </row>
    <row r="174" spans="5:6" ht="18" customHeight="1">
      <c r="E174" s="84"/>
      <c r="F174" s="84"/>
    </row>
    <row r="175" spans="5:6" ht="18" customHeight="1">
      <c r="E175" s="84"/>
      <c r="F175" s="84"/>
    </row>
    <row r="176" spans="5:6" ht="18" customHeight="1">
      <c r="E176" s="84"/>
      <c r="F176" s="84"/>
    </row>
    <row r="177" spans="5:6" ht="18" customHeight="1">
      <c r="E177" s="84"/>
      <c r="F177" s="84"/>
    </row>
    <row r="178" spans="5:6" ht="18" customHeight="1">
      <c r="E178" s="84"/>
      <c r="F178" s="84"/>
    </row>
    <row r="179" spans="5:6" ht="18" customHeight="1">
      <c r="E179" s="84"/>
      <c r="F179" s="84"/>
    </row>
    <row r="180" spans="5:6" ht="18" customHeight="1">
      <c r="E180" s="84"/>
      <c r="F180" s="84"/>
    </row>
    <row r="181" spans="5:6" ht="18" customHeight="1">
      <c r="E181" s="84"/>
      <c r="F181" s="84"/>
    </row>
    <row r="182" spans="5:6" ht="18" customHeight="1">
      <c r="E182" s="84"/>
      <c r="F182" s="84"/>
    </row>
    <row r="183" spans="5:6" ht="18" customHeight="1">
      <c r="E183" s="84"/>
      <c r="F183" s="84"/>
    </row>
    <row r="184" spans="5:6" ht="18" customHeight="1">
      <c r="E184" s="84"/>
      <c r="F184" s="84"/>
    </row>
    <row r="185" spans="5:6" ht="18" customHeight="1">
      <c r="E185" s="84"/>
      <c r="F185" s="84"/>
    </row>
    <row r="186" spans="5:6" ht="18" customHeight="1">
      <c r="E186" s="84"/>
      <c r="F186" s="84"/>
    </row>
    <row r="187" spans="5:6" ht="18" customHeight="1">
      <c r="E187" s="84"/>
      <c r="F187" s="84"/>
    </row>
    <row r="188" spans="5:6" ht="18" customHeight="1">
      <c r="E188" s="84"/>
      <c r="F188" s="84"/>
    </row>
    <row r="189" spans="5:6" ht="18" customHeight="1">
      <c r="E189" s="84"/>
      <c r="F189" s="84"/>
    </row>
    <row r="190" spans="5:6" ht="18" customHeight="1">
      <c r="E190" s="84"/>
      <c r="F190" s="84"/>
    </row>
    <row r="191" spans="5:6" ht="18" customHeight="1">
      <c r="E191" s="84"/>
      <c r="F191" s="84"/>
    </row>
    <row r="192" spans="5:6" ht="18" customHeight="1">
      <c r="E192" s="84"/>
      <c r="F192" s="84"/>
    </row>
    <row r="193" spans="5:6" ht="18" customHeight="1">
      <c r="E193" s="84"/>
      <c r="F193" s="84"/>
    </row>
    <row r="194" spans="5:6" ht="18" customHeight="1">
      <c r="E194" s="84"/>
      <c r="F194" s="84"/>
    </row>
    <row r="195" spans="5:6" ht="18" customHeight="1">
      <c r="E195" s="84"/>
      <c r="F195" s="84"/>
    </row>
    <row r="196" spans="5:6" ht="18" customHeight="1">
      <c r="E196" s="84"/>
      <c r="F196" s="84"/>
    </row>
    <row r="197" spans="5:6" ht="18" customHeight="1">
      <c r="E197" s="84"/>
      <c r="F197" s="84"/>
    </row>
    <row r="198" spans="5:6" ht="18" customHeight="1">
      <c r="E198" s="84"/>
      <c r="F198" s="84"/>
    </row>
    <row r="199" spans="5:6" ht="18" customHeight="1">
      <c r="E199" s="84"/>
      <c r="F199" s="84"/>
    </row>
    <row r="200" spans="5:6" ht="18" customHeight="1">
      <c r="E200" s="84"/>
      <c r="F200" s="84"/>
    </row>
    <row r="201" spans="5:6" ht="18" customHeight="1">
      <c r="E201" s="84"/>
      <c r="F201" s="84"/>
    </row>
    <row r="202" spans="5:6" ht="18" customHeight="1">
      <c r="E202" s="84"/>
      <c r="F202" s="84"/>
    </row>
    <row r="203" spans="5:6" ht="18" customHeight="1">
      <c r="E203" s="84"/>
      <c r="F203" s="84"/>
    </row>
    <row r="204" spans="5:6" ht="18" customHeight="1">
      <c r="E204" s="84"/>
      <c r="F204" s="84"/>
    </row>
    <row r="205" spans="5:6" ht="18" customHeight="1">
      <c r="E205" s="84"/>
      <c r="F205" s="84"/>
    </row>
    <row r="206" spans="5:6" ht="18" customHeight="1">
      <c r="E206" s="84"/>
      <c r="F206" s="84"/>
    </row>
    <row r="207" spans="5:6" ht="18" customHeight="1">
      <c r="E207" s="84"/>
      <c r="F207" s="84"/>
    </row>
    <row r="208" spans="5:6" ht="18" customHeight="1">
      <c r="E208" s="84"/>
      <c r="F208" s="84"/>
    </row>
    <row r="209" spans="5:6" ht="18" customHeight="1">
      <c r="E209" s="84"/>
      <c r="F209" s="84"/>
    </row>
    <row r="210" spans="5:6" ht="18" customHeight="1">
      <c r="E210" s="84"/>
      <c r="F210" s="84"/>
    </row>
    <row r="211" spans="5:6" ht="18" customHeight="1">
      <c r="E211" s="84"/>
      <c r="F211" s="84"/>
    </row>
    <row r="212" spans="5:6" ht="18" customHeight="1">
      <c r="E212" s="84"/>
      <c r="F212" s="84"/>
    </row>
    <row r="213" spans="5:6" ht="18" customHeight="1">
      <c r="E213" s="84"/>
      <c r="F213" s="84"/>
    </row>
    <row r="214" spans="5:6" ht="18" customHeight="1">
      <c r="E214" s="84"/>
      <c r="F214" s="84"/>
    </row>
    <row r="215" spans="5:6" ht="18" customHeight="1">
      <c r="E215" s="84"/>
      <c r="F215" s="84"/>
    </row>
    <row r="216" spans="5:6" ht="18" customHeight="1">
      <c r="E216" s="84"/>
      <c r="F216" s="84"/>
    </row>
    <row r="217" spans="5:6" ht="18" customHeight="1">
      <c r="E217" s="84"/>
      <c r="F217" s="84"/>
    </row>
    <row r="218" spans="5:6" ht="18" customHeight="1">
      <c r="E218" s="84"/>
      <c r="F218" s="84"/>
    </row>
    <row r="219" spans="5:6" ht="18" customHeight="1">
      <c r="E219" s="84"/>
      <c r="F219" s="84"/>
    </row>
    <row r="220" spans="5:6" ht="18" customHeight="1">
      <c r="E220" s="84"/>
      <c r="F220" s="84"/>
    </row>
    <row r="221" spans="5:6" ht="18" customHeight="1">
      <c r="E221" s="84"/>
      <c r="F221" s="84"/>
    </row>
    <row r="222" spans="5:6" ht="18" customHeight="1">
      <c r="E222" s="84"/>
      <c r="F222" s="84"/>
    </row>
    <row r="223" spans="5:6" ht="18" customHeight="1">
      <c r="E223" s="84"/>
      <c r="F223" s="84"/>
    </row>
    <row r="224" spans="5:6" ht="18" customHeight="1">
      <c r="E224" s="84"/>
      <c r="F224" s="84"/>
    </row>
    <row r="225" spans="5:6" ht="18" customHeight="1">
      <c r="E225" s="84"/>
      <c r="F225" s="84"/>
    </row>
    <row r="226" spans="5:6" ht="18" customHeight="1">
      <c r="E226" s="84"/>
      <c r="F226" s="84"/>
    </row>
    <row r="227" spans="5:6" ht="18" customHeight="1">
      <c r="E227" s="84"/>
      <c r="F227" s="84"/>
    </row>
    <row r="228" spans="5:6" ht="18" customHeight="1">
      <c r="E228" s="84"/>
      <c r="F228" s="84"/>
    </row>
    <row r="229" spans="5:6" ht="18" customHeight="1">
      <c r="E229" s="84"/>
      <c r="F229" s="84"/>
    </row>
    <row r="230" spans="5:6" ht="18" customHeight="1">
      <c r="E230" s="84"/>
      <c r="F230" s="84"/>
    </row>
    <row r="231" spans="5:6" ht="18" customHeight="1">
      <c r="E231" s="84"/>
      <c r="F231" s="84"/>
    </row>
    <row r="232" spans="5:6" ht="18" customHeight="1">
      <c r="E232" s="84"/>
      <c r="F232" s="84"/>
    </row>
    <row r="233" spans="5:6" ht="18" customHeight="1">
      <c r="E233" s="84"/>
      <c r="F233" s="84"/>
    </row>
    <row r="234" spans="5:6" ht="18" customHeight="1">
      <c r="E234" s="84"/>
      <c r="F234" s="84"/>
    </row>
    <row r="235" spans="5:6" ht="18" customHeight="1">
      <c r="E235" s="84"/>
      <c r="F235" s="84"/>
    </row>
    <row r="236" spans="5:6" ht="18" customHeight="1">
      <c r="E236" s="84"/>
      <c r="F236" s="84"/>
    </row>
    <row r="237" spans="5:6" ht="18" customHeight="1">
      <c r="E237" s="84"/>
      <c r="F237" s="84"/>
    </row>
    <row r="238" spans="5:6" ht="18" customHeight="1">
      <c r="E238" s="84"/>
      <c r="F238" s="84"/>
    </row>
    <row r="239" spans="5:6" ht="18" customHeight="1">
      <c r="E239" s="84"/>
      <c r="F239" s="84"/>
    </row>
    <row r="240" spans="5:6" ht="18" customHeight="1">
      <c r="E240" s="84"/>
      <c r="F240" s="84"/>
    </row>
    <row r="241" spans="5:6" ht="18" customHeight="1">
      <c r="E241" s="84"/>
      <c r="F241" s="84"/>
    </row>
    <row r="242" spans="5:6" ht="18" customHeight="1">
      <c r="E242" s="84"/>
      <c r="F242" s="84"/>
    </row>
    <row r="243" spans="5:6" ht="18" customHeight="1">
      <c r="E243" s="84"/>
      <c r="F243" s="84"/>
    </row>
    <row r="244" spans="5:6" ht="18" customHeight="1">
      <c r="E244" s="84"/>
      <c r="F244" s="84"/>
    </row>
    <row r="245" spans="5:6" ht="18" customHeight="1">
      <c r="E245" s="84"/>
      <c r="F245" s="84"/>
    </row>
    <row r="246" spans="5:6" ht="18" customHeight="1">
      <c r="E246" s="84"/>
      <c r="F246" s="84"/>
    </row>
    <row r="247" spans="5:6" ht="18" customHeight="1">
      <c r="E247" s="84"/>
      <c r="F247" s="84"/>
    </row>
    <row r="248" spans="5:6" ht="18" customHeight="1">
      <c r="E248" s="84"/>
      <c r="F248" s="84"/>
    </row>
    <row r="249" spans="5:6" ht="18" customHeight="1">
      <c r="E249" s="84"/>
      <c r="F249" s="84"/>
    </row>
    <row r="250" spans="5:6" ht="18" customHeight="1">
      <c r="E250" s="84"/>
      <c r="F250" s="84"/>
    </row>
    <row r="251" spans="5:6" ht="18" customHeight="1">
      <c r="E251" s="84"/>
      <c r="F251" s="84"/>
    </row>
    <row r="252" spans="5:6" ht="18" customHeight="1">
      <c r="E252" s="84"/>
      <c r="F252" s="84"/>
    </row>
    <row r="253" spans="5:6" ht="18" customHeight="1">
      <c r="E253" s="84"/>
      <c r="F253" s="84"/>
    </row>
    <row r="254" spans="5:6" ht="18" customHeight="1">
      <c r="E254" s="84"/>
      <c r="F254" s="84"/>
    </row>
    <row r="255" spans="5:6" ht="18" customHeight="1">
      <c r="E255" s="84"/>
      <c r="F255" s="84"/>
    </row>
    <row r="256" spans="5:6" ht="18" customHeight="1">
      <c r="E256" s="84"/>
      <c r="F256" s="84"/>
    </row>
    <row r="257" spans="5:6" ht="18" customHeight="1">
      <c r="E257" s="84"/>
      <c r="F257" s="84"/>
    </row>
    <row r="258" spans="5:6" ht="18" customHeight="1">
      <c r="E258" s="84"/>
      <c r="F258" s="84"/>
    </row>
    <row r="259" spans="5:6" ht="18" customHeight="1">
      <c r="E259" s="84"/>
      <c r="F259" s="84"/>
    </row>
    <row r="260" spans="5:6" ht="18" customHeight="1">
      <c r="E260" s="84"/>
      <c r="F260" s="84"/>
    </row>
    <row r="261" spans="5:6" ht="18" customHeight="1">
      <c r="E261" s="84"/>
      <c r="F261" s="84"/>
    </row>
    <row r="262" spans="5:6" ht="18" customHeight="1">
      <c r="E262" s="84"/>
      <c r="F262" s="84"/>
    </row>
    <row r="263" spans="5:6" ht="18" customHeight="1">
      <c r="E263" s="84"/>
      <c r="F263" s="84"/>
    </row>
    <row r="264" spans="5:6" ht="18" customHeight="1">
      <c r="E264" s="84"/>
      <c r="F264" s="84"/>
    </row>
    <row r="265" spans="5:6" ht="18" customHeight="1">
      <c r="E265" s="84"/>
      <c r="F265" s="84"/>
    </row>
    <row r="266" spans="5:6" ht="18" customHeight="1">
      <c r="E266" s="84"/>
      <c r="F266" s="84"/>
    </row>
    <row r="267" spans="5:6" ht="18" customHeight="1">
      <c r="E267" s="84"/>
      <c r="F267" s="84"/>
    </row>
    <row r="268" spans="5:6" ht="18" customHeight="1">
      <c r="E268" s="84"/>
      <c r="F268" s="84"/>
    </row>
    <row r="269" spans="5:6" ht="18" customHeight="1">
      <c r="E269" s="84"/>
      <c r="F269" s="84"/>
    </row>
    <row r="270" spans="5:6" ht="18" customHeight="1">
      <c r="E270" s="84"/>
      <c r="F270" s="84"/>
    </row>
    <row r="271" spans="5:6" ht="18" customHeight="1">
      <c r="E271" s="84"/>
      <c r="F271" s="84"/>
    </row>
    <row r="272" spans="5:6" ht="18" customHeight="1">
      <c r="E272" s="84"/>
      <c r="F272" s="84"/>
    </row>
    <row r="273" spans="5:6" ht="18" customHeight="1">
      <c r="E273" s="84"/>
      <c r="F273" s="84"/>
    </row>
    <row r="274" spans="5:6" ht="18" customHeight="1">
      <c r="E274" s="84"/>
      <c r="F274" s="84"/>
    </row>
    <row r="275" spans="5:6" ht="18" customHeight="1">
      <c r="E275" s="84"/>
      <c r="F275" s="84"/>
    </row>
    <row r="276" spans="5:6" ht="18" customHeight="1">
      <c r="E276" s="84"/>
      <c r="F276" s="84"/>
    </row>
    <row r="277" spans="5:6" ht="18" customHeight="1">
      <c r="E277" s="84"/>
      <c r="F277" s="84"/>
    </row>
    <row r="278" spans="5:6" ht="18" customHeight="1">
      <c r="E278" s="84"/>
      <c r="F278" s="84"/>
    </row>
    <row r="279" spans="5:6" ht="18" customHeight="1">
      <c r="E279" s="84"/>
      <c r="F279" s="84"/>
    </row>
    <row r="280" spans="5:6" ht="18" customHeight="1">
      <c r="E280" s="84"/>
      <c r="F280" s="84"/>
    </row>
    <row r="281" spans="5:6" ht="18" customHeight="1">
      <c r="E281" s="84"/>
      <c r="F281" s="84"/>
    </row>
    <row r="282" spans="5:6" ht="18" customHeight="1">
      <c r="E282" s="84"/>
      <c r="F282" s="84"/>
    </row>
    <row r="283" spans="5:6" ht="18" customHeight="1">
      <c r="E283" s="84"/>
      <c r="F283" s="84"/>
    </row>
    <row r="284" spans="5:6" ht="18" customHeight="1">
      <c r="E284" s="84"/>
      <c r="F284" s="84"/>
    </row>
    <row r="285" spans="5:6" ht="18" customHeight="1">
      <c r="E285" s="84"/>
      <c r="F285" s="84"/>
    </row>
    <row r="286" spans="5:6" ht="18" customHeight="1">
      <c r="E286" s="84"/>
      <c r="F286" s="84"/>
    </row>
    <row r="287" spans="5:6" ht="18" customHeight="1">
      <c r="E287" s="84"/>
      <c r="F287" s="84"/>
    </row>
    <row r="288" spans="5:6" ht="18" customHeight="1">
      <c r="E288" s="84"/>
      <c r="F288" s="84"/>
    </row>
    <row r="289" spans="5:6" ht="18" customHeight="1">
      <c r="E289" s="84"/>
      <c r="F289" s="84"/>
    </row>
    <row r="290" spans="5:6" ht="18" customHeight="1">
      <c r="E290" s="84"/>
      <c r="F290" s="84"/>
    </row>
    <row r="291" spans="5:6" ht="18" customHeight="1">
      <c r="E291" s="84"/>
      <c r="F291" s="84"/>
    </row>
    <row r="292" spans="5:6" ht="18" customHeight="1">
      <c r="E292" s="84"/>
      <c r="F292" s="84"/>
    </row>
    <row r="293" spans="5:6" ht="18" customHeight="1">
      <c r="E293" s="84"/>
      <c r="F293" s="84"/>
    </row>
    <row r="294" spans="5:6" ht="18" customHeight="1">
      <c r="E294" s="84"/>
      <c r="F294" s="84"/>
    </row>
    <row r="295" spans="5:6" ht="18" customHeight="1">
      <c r="E295" s="84"/>
      <c r="F295" s="84"/>
    </row>
    <row r="296" spans="5:6" ht="18" customHeight="1">
      <c r="E296" s="84"/>
      <c r="F296" s="84"/>
    </row>
    <row r="297" spans="5:6" ht="18" customHeight="1">
      <c r="E297" s="84"/>
      <c r="F297" s="84"/>
    </row>
    <row r="298" spans="5:6" ht="18" customHeight="1">
      <c r="E298" s="84"/>
      <c r="F298" s="84"/>
    </row>
    <row r="299" spans="5:6" ht="18" customHeight="1">
      <c r="E299" s="84"/>
      <c r="F299" s="84"/>
    </row>
    <row r="300" spans="5:6" ht="18" customHeight="1">
      <c r="E300" s="84"/>
      <c r="F300" s="84"/>
    </row>
    <row r="301" spans="5:6" ht="18" customHeight="1">
      <c r="E301" s="84"/>
      <c r="F301" s="84"/>
    </row>
    <row r="302" spans="5:6" ht="18" customHeight="1">
      <c r="E302" s="84"/>
      <c r="F302" s="84"/>
    </row>
    <row r="303" spans="5:6" ht="18" customHeight="1">
      <c r="E303" s="84"/>
      <c r="F303" s="84"/>
    </row>
    <row r="304" spans="5:6" ht="18" customHeight="1">
      <c r="E304" s="84"/>
      <c r="F304" s="84"/>
    </row>
    <row r="305" spans="5:6" ht="18" customHeight="1">
      <c r="E305" s="84"/>
      <c r="F305" s="84"/>
    </row>
    <row r="306" spans="5:6" ht="18" customHeight="1">
      <c r="E306" s="84"/>
      <c r="F306" s="84"/>
    </row>
    <row r="307" spans="5:6" ht="18" customHeight="1">
      <c r="E307" s="84"/>
      <c r="F307" s="84"/>
    </row>
    <row r="308" spans="5:6" ht="18" customHeight="1">
      <c r="E308" s="84"/>
      <c r="F308" s="84"/>
    </row>
    <row r="309" spans="5:6" ht="18" customHeight="1">
      <c r="E309" s="84"/>
      <c r="F309" s="84"/>
    </row>
    <row r="310" spans="5:6" ht="18" customHeight="1">
      <c r="E310" s="84"/>
      <c r="F310" s="84"/>
    </row>
    <row r="311" spans="5:6" ht="18" customHeight="1">
      <c r="E311" s="84"/>
      <c r="F311" s="84"/>
    </row>
    <row r="312" spans="5:6" ht="18" customHeight="1">
      <c r="E312" s="84"/>
      <c r="F312" s="84"/>
    </row>
    <row r="313" spans="5:6" ht="18" customHeight="1">
      <c r="E313" s="84"/>
      <c r="F313" s="84"/>
    </row>
    <row r="314" spans="5:6" ht="18" customHeight="1">
      <c r="E314" s="84"/>
      <c r="F314" s="84"/>
    </row>
    <row r="315" spans="5:6" ht="18" customHeight="1">
      <c r="E315" s="84"/>
      <c r="F315" s="84"/>
    </row>
    <row r="316" spans="5:6" ht="18" customHeight="1">
      <c r="E316" s="84"/>
      <c r="F316" s="84"/>
    </row>
    <row r="317" spans="5:6" ht="18" customHeight="1">
      <c r="E317" s="84"/>
      <c r="F317" s="84"/>
    </row>
    <row r="318" spans="5:6" ht="18" customHeight="1">
      <c r="E318" s="84"/>
      <c r="F318" s="84"/>
    </row>
    <row r="319" spans="5:6" ht="18" customHeight="1">
      <c r="E319" s="84"/>
      <c r="F319" s="84"/>
    </row>
    <row r="320" spans="5:6" ht="18" customHeight="1">
      <c r="E320" s="84"/>
      <c r="F320" s="84"/>
    </row>
    <row r="321" spans="5:6" ht="18" customHeight="1">
      <c r="E321" s="84"/>
      <c r="F321" s="84"/>
    </row>
    <row r="322" spans="5:6" ht="18" customHeight="1">
      <c r="E322" s="84"/>
      <c r="F322" s="84"/>
    </row>
    <row r="323" spans="5:6" ht="18" customHeight="1">
      <c r="E323" s="84"/>
      <c r="F323" s="84"/>
    </row>
    <row r="324" spans="5:6" ht="18" customHeight="1">
      <c r="E324" s="84"/>
      <c r="F324" s="84"/>
    </row>
    <row r="325" spans="5:6" ht="18" customHeight="1">
      <c r="E325" s="84"/>
      <c r="F325" s="84"/>
    </row>
    <row r="326" spans="5:6" ht="18" customHeight="1">
      <c r="E326" s="84"/>
      <c r="F326" s="84"/>
    </row>
    <row r="327" spans="5:6" ht="18" customHeight="1">
      <c r="E327" s="84"/>
      <c r="F327" s="84"/>
    </row>
    <row r="328" spans="5:6" ht="18" customHeight="1">
      <c r="E328" s="84"/>
      <c r="F328" s="84"/>
    </row>
    <row r="329" spans="5:6" ht="18" customHeight="1">
      <c r="E329" s="84"/>
      <c r="F329" s="84"/>
    </row>
    <row r="330" spans="5:6" ht="18" customHeight="1">
      <c r="E330" s="84"/>
      <c r="F330" s="84"/>
    </row>
    <row r="331" spans="5:6" ht="18" customHeight="1">
      <c r="E331" s="84"/>
      <c r="F331" s="84"/>
    </row>
    <row r="332" spans="5:6" ht="18" customHeight="1">
      <c r="E332" s="84"/>
      <c r="F332" s="84"/>
    </row>
    <row r="333" spans="5:6" ht="18" customHeight="1">
      <c r="E333" s="84"/>
      <c r="F333" s="84"/>
    </row>
    <row r="334" spans="5:6" ht="18" customHeight="1">
      <c r="E334" s="84"/>
      <c r="F334" s="84"/>
    </row>
    <row r="335" spans="5:6" ht="18" customHeight="1">
      <c r="E335" s="84"/>
      <c r="F335" s="84"/>
    </row>
    <row r="336" spans="5:6" ht="18" customHeight="1">
      <c r="E336" s="84"/>
      <c r="F336" s="84"/>
    </row>
    <row r="337" spans="5:6" ht="18" customHeight="1">
      <c r="E337" s="84"/>
      <c r="F337" s="84"/>
    </row>
    <row r="338" spans="5:6" ht="18" customHeight="1">
      <c r="E338" s="84"/>
      <c r="F338" s="84"/>
    </row>
    <row r="339" spans="5:6" ht="18" customHeight="1">
      <c r="E339" s="84"/>
      <c r="F339" s="84"/>
    </row>
    <row r="340" spans="5:6" ht="18" customHeight="1">
      <c r="E340" s="84"/>
      <c r="F340" s="84"/>
    </row>
    <row r="341" spans="5:6" ht="18" customHeight="1">
      <c r="E341" s="84"/>
      <c r="F341" s="84"/>
    </row>
    <row r="342" spans="5:6" ht="18" customHeight="1">
      <c r="E342" s="84"/>
      <c r="F342" s="84"/>
    </row>
    <row r="343" spans="5:6" ht="18" customHeight="1">
      <c r="E343" s="84"/>
      <c r="F343" s="84"/>
    </row>
    <row r="344" spans="5:6" ht="18" customHeight="1">
      <c r="E344" s="84"/>
      <c r="F344" s="84"/>
    </row>
    <row r="345" spans="5:6" ht="18" customHeight="1">
      <c r="E345" s="84"/>
      <c r="F345" s="84"/>
    </row>
    <row r="346" spans="5:6" ht="18" customHeight="1">
      <c r="E346" s="84"/>
      <c r="F346" s="84"/>
    </row>
    <row r="347" spans="5:6" ht="18" customHeight="1">
      <c r="E347" s="84"/>
      <c r="F347" s="84"/>
    </row>
    <row r="348" spans="5:6" ht="18" customHeight="1">
      <c r="E348" s="84"/>
      <c r="F348" s="84"/>
    </row>
    <row r="349" spans="5:6" ht="18" customHeight="1">
      <c r="E349" s="84"/>
      <c r="F349" s="84"/>
    </row>
    <row r="350" spans="5:6" ht="18" customHeight="1">
      <c r="E350" s="84"/>
      <c r="F350" s="84"/>
    </row>
    <row r="351" spans="5:6" ht="18" customHeight="1">
      <c r="E351" s="84"/>
      <c r="F351" s="84"/>
    </row>
    <row r="352" spans="5:6" ht="18" customHeight="1">
      <c r="E352" s="84"/>
      <c r="F352" s="84"/>
    </row>
    <row r="353" spans="5:6" ht="18" customHeight="1">
      <c r="E353" s="84"/>
      <c r="F353" s="84"/>
    </row>
    <row r="354" spans="5:6" ht="18" customHeight="1">
      <c r="E354" s="84"/>
      <c r="F354" s="84"/>
    </row>
    <row r="355" spans="5:6" ht="18" customHeight="1">
      <c r="E355" s="84"/>
      <c r="F355" s="84"/>
    </row>
    <row r="356" spans="5:6" ht="18" customHeight="1">
      <c r="E356" s="84"/>
      <c r="F356" s="84"/>
    </row>
    <row r="357" spans="5:6" ht="18" customHeight="1">
      <c r="E357" s="84"/>
      <c r="F357" s="84"/>
    </row>
    <row r="358" spans="5:6" ht="18" customHeight="1">
      <c r="E358" s="84"/>
      <c r="F358" s="84"/>
    </row>
    <row r="359" spans="5:6" ht="18" customHeight="1">
      <c r="E359" s="84"/>
      <c r="F359" s="84"/>
    </row>
    <row r="360" spans="5:6" ht="18" customHeight="1">
      <c r="E360" s="84"/>
      <c r="F360" s="84"/>
    </row>
    <row r="361" spans="5:6" ht="18" customHeight="1">
      <c r="E361" s="84"/>
      <c r="F361" s="84"/>
    </row>
    <row r="362" spans="5:6" ht="18" customHeight="1">
      <c r="E362" s="84"/>
      <c r="F362" s="84"/>
    </row>
    <row r="363" spans="5:6" ht="18" customHeight="1">
      <c r="E363" s="84"/>
      <c r="F363" s="84"/>
    </row>
    <row r="364" spans="5:6" ht="18" customHeight="1">
      <c r="E364" s="84"/>
      <c r="F364" s="84"/>
    </row>
    <row r="365" spans="5:6" ht="18" customHeight="1">
      <c r="E365" s="84"/>
      <c r="F365" s="84"/>
    </row>
    <row r="366" spans="5:6" ht="18" customHeight="1">
      <c r="E366" s="84"/>
      <c r="F366" s="84"/>
    </row>
    <row r="367" spans="5:6" ht="18" customHeight="1">
      <c r="E367" s="84"/>
      <c r="F367" s="84"/>
    </row>
    <row r="368" spans="5:6" ht="18" customHeight="1">
      <c r="E368" s="84"/>
      <c r="F368" s="84"/>
    </row>
    <row r="369" spans="5:6" ht="18" customHeight="1">
      <c r="E369" s="84"/>
      <c r="F369" s="84"/>
    </row>
    <row r="370" spans="5:6" ht="18" customHeight="1">
      <c r="E370" s="84"/>
      <c r="F370" s="84"/>
    </row>
    <row r="371" spans="5:6" ht="18" customHeight="1">
      <c r="E371" s="84"/>
      <c r="F371" s="84"/>
    </row>
    <row r="372" spans="5:6" ht="18" customHeight="1">
      <c r="E372" s="84"/>
      <c r="F372" s="84"/>
    </row>
    <row r="373" spans="5:6" ht="18" customHeight="1">
      <c r="E373" s="84"/>
      <c r="F373" s="84"/>
    </row>
    <row r="374" spans="5:6" ht="18" customHeight="1">
      <c r="E374" s="84"/>
      <c r="F374" s="84"/>
    </row>
    <row r="375" spans="5:6" ht="18" customHeight="1">
      <c r="E375" s="84"/>
      <c r="F375" s="84"/>
    </row>
    <row r="376" spans="5:6" ht="18" customHeight="1">
      <c r="E376" s="84"/>
      <c r="F376" s="84"/>
    </row>
    <row r="377" spans="5:6" ht="18" customHeight="1">
      <c r="E377" s="84"/>
      <c r="F377" s="84"/>
    </row>
    <row r="378" spans="5:6" ht="18" customHeight="1">
      <c r="E378" s="84"/>
      <c r="F378" s="84"/>
    </row>
    <row r="379" spans="5:6" ht="18" customHeight="1">
      <c r="E379" s="84"/>
      <c r="F379" s="84"/>
    </row>
    <row r="380" spans="5:6" ht="18" customHeight="1">
      <c r="E380" s="84"/>
      <c r="F380" s="84"/>
    </row>
    <row r="381" spans="5:6" ht="18" customHeight="1">
      <c r="E381" s="84"/>
      <c r="F381" s="84"/>
    </row>
    <row r="382" spans="5:6" ht="18" customHeight="1">
      <c r="E382" s="84"/>
      <c r="F382" s="84"/>
    </row>
    <row r="383" spans="5:6" ht="18" customHeight="1">
      <c r="E383" s="84"/>
      <c r="F383" s="84"/>
    </row>
    <row r="384" spans="5:6" ht="18" customHeight="1">
      <c r="E384" s="84"/>
      <c r="F384" s="84"/>
    </row>
    <row r="385" spans="5:6" ht="18" customHeight="1">
      <c r="E385" s="84"/>
      <c r="F385" s="84"/>
    </row>
    <row r="386" spans="5:6" ht="18" customHeight="1">
      <c r="E386" s="84"/>
      <c r="F386" s="84"/>
    </row>
    <row r="387" spans="5:6" ht="18" customHeight="1">
      <c r="E387" s="84"/>
      <c r="F387" s="84"/>
    </row>
    <row r="388" spans="5:6" ht="18" customHeight="1">
      <c r="E388" s="84"/>
      <c r="F388" s="84"/>
    </row>
    <row r="389" spans="5:6" ht="18" customHeight="1">
      <c r="E389" s="84"/>
      <c r="F389" s="84"/>
    </row>
    <row r="390" spans="5:6" ht="18" customHeight="1">
      <c r="E390" s="84"/>
      <c r="F390" s="84"/>
    </row>
    <row r="391" spans="5:6" ht="18" customHeight="1">
      <c r="E391" s="84"/>
      <c r="F391" s="84"/>
    </row>
    <row r="392" spans="5:6" ht="18" customHeight="1">
      <c r="E392" s="84"/>
      <c r="F392" s="84"/>
    </row>
    <row r="393" spans="5:6" ht="18" customHeight="1">
      <c r="E393" s="84"/>
      <c r="F393" s="84"/>
    </row>
    <row r="394" spans="5:6" ht="18" customHeight="1">
      <c r="E394" s="84"/>
      <c r="F394" s="84"/>
    </row>
    <row r="395" spans="5:6" ht="18" customHeight="1">
      <c r="E395" s="84"/>
      <c r="F395" s="84"/>
    </row>
    <row r="396" spans="5:6" ht="18" customHeight="1">
      <c r="E396" s="84"/>
      <c r="F396" s="84"/>
    </row>
    <row r="397" spans="5:6" ht="18" customHeight="1">
      <c r="E397" s="84"/>
      <c r="F397" s="84"/>
    </row>
    <row r="398" spans="5:6" ht="18" customHeight="1">
      <c r="E398" s="84"/>
      <c r="F398" s="84"/>
    </row>
    <row r="399" spans="5:6" ht="18" customHeight="1">
      <c r="E399" s="84"/>
      <c r="F399" s="84"/>
    </row>
    <row r="400" spans="5:6" ht="18" customHeight="1">
      <c r="E400" s="84"/>
      <c r="F400" s="84"/>
    </row>
    <row r="401" spans="5:6" ht="18" customHeight="1">
      <c r="E401" s="84"/>
      <c r="F401" s="84"/>
    </row>
    <row r="402" spans="5:6" ht="18" customHeight="1">
      <c r="E402" s="84"/>
      <c r="F402" s="84"/>
    </row>
    <row r="403" spans="5:6" ht="18" customHeight="1">
      <c r="E403" s="84"/>
      <c r="F403" s="84"/>
    </row>
    <row r="404" spans="5:6" ht="18" customHeight="1">
      <c r="E404" s="84"/>
      <c r="F404" s="84"/>
    </row>
    <row r="405" spans="5:6" ht="18" customHeight="1">
      <c r="E405" s="84"/>
      <c r="F405" s="84"/>
    </row>
    <row r="406" spans="5:6" ht="18" customHeight="1">
      <c r="E406" s="84"/>
      <c r="F406" s="84"/>
    </row>
    <row r="407" spans="5:6" ht="18" customHeight="1">
      <c r="E407" s="84"/>
      <c r="F407" s="84"/>
    </row>
    <row r="408" spans="5:6" ht="18" customHeight="1">
      <c r="E408" s="84"/>
      <c r="F408" s="84"/>
    </row>
    <row r="409" spans="5:6" ht="18" customHeight="1">
      <c r="E409" s="84"/>
      <c r="F409" s="84"/>
    </row>
    <row r="410" spans="5:6" ht="18" customHeight="1">
      <c r="E410" s="84"/>
      <c r="F410" s="84"/>
    </row>
    <row r="411" spans="5:6" ht="18" customHeight="1">
      <c r="E411" s="84"/>
      <c r="F411" s="84"/>
    </row>
    <row r="412" spans="5:6" ht="18" customHeight="1">
      <c r="E412" s="84"/>
      <c r="F412" s="84"/>
    </row>
    <row r="413" spans="5:6" ht="18" customHeight="1">
      <c r="E413" s="84"/>
      <c r="F413" s="84"/>
    </row>
    <row r="414" spans="5:6" ht="18" customHeight="1">
      <c r="E414" s="84"/>
      <c r="F414" s="84"/>
    </row>
    <row r="415" spans="5:6" ht="18" customHeight="1">
      <c r="E415" s="84"/>
      <c r="F415" s="84"/>
    </row>
    <row r="416" spans="5:6" ht="18" customHeight="1">
      <c r="E416" s="84"/>
      <c r="F416" s="84"/>
    </row>
    <row r="417" spans="5:6" ht="18" customHeight="1">
      <c r="E417" s="84"/>
      <c r="F417" s="84"/>
    </row>
    <row r="418" spans="5:6" ht="18" customHeight="1">
      <c r="E418" s="84"/>
      <c r="F418" s="84"/>
    </row>
    <row r="419" spans="5:6" ht="18" customHeight="1">
      <c r="E419" s="84"/>
      <c r="F419" s="84"/>
    </row>
    <row r="420" spans="5:6" ht="18" customHeight="1">
      <c r="E420" s="84"/>
      <c r="F420" s="84"/>
    </row>
    <row r="421" spans="5:6" ht="18" customHeight="1">
      <c r="E421" s="84"/>
      <c r="F421" s="84"/>
    </row>
    <row r="422" spans="5:6" ht="18" customHeight="1">
      <c r="E422" s="84"/>
      <c r="F422" s="84"/>
    </row>
    <row r="423" spans="5:6" ht="18" customHeight="1">
      <c r="E423" s="84"/>
      <c r="F423" s="84"/>
    </row>
    <row r="424" spans="5:6" ht="18" customHeight="1">
      <c r="E424" s="84"/>
      <c r="F424" s="84"/>
    </row>
    <row r="425" spans="5:6" ht="18" customHeight="1">
      <c r="E425" s="84"/>
      <c r="F425" s="84"/>
    </row>
    <row r="426" spans="5:6" ht="18" customHeight="1">
      <c r="E426" s="84"/>
      <c r="F426" s="84"/>
    </row>
    <row r="427" spans="5:6" ht="18" customHeight="1">
      <c r="E427" s="84"/>
      <c r="F427" s="84"/>
    </row>
    <row r="428" spans="5:6" ht="18" customHeight="1">
      <c r="E428" s="84"/>
      <c r="F428" s="84"/>
    </row>
    <row r="429" spans="5:6" ht="18" customHeight="1">
      <c r="E429" s="84"/>
      <c r="F429" s="84"/>
    </row>
    <row r="430" spans="5:6" ht="18" customHeight="1">
      <c r="E430" s="84"/>
      <c r="F430" s="84"/>
    </row>
    <row r="431" spans="5:6" ht="18" customHeight="1">
      <c r="E431" s="84"/>
      <c r="F431" s="84"/>
    </row>
    <row r="432" spans="5:6" ht="18" customHeight="1">
      <c r="E432" s="84"/>
      <c r="F432" s="84"/>
    </row>
    <row r="433" spans="5:6" ht="18" customHeight="1">
      <c r="E433" s="84"/>
      <c r="F433" s="84"/>
    </row>
    <row r="434" spans="5:6" ht="18" customHeight="1">
      <c r="E434" s="84"/>
      <c r="F434" s="84"/>
    </row>
    <row r="435" spans="5:6" ht="18" customHeight="1">
      <c r="E435" s="84"/>
      <c r="F435" s="84"/>
    </row>
    <row r="436" spans="5:6" ht="18" customHeight="1">
      <c r="E436" s="84"/>
      <c r="F436" s="84"/>
    </row>
    <row r="437" spans="5:6" ht="18" customHeight="1">
      <c r="E437" s="84"/>
      <c r="F437" s="84"/>
    </row>
    <row r="438" spans="5:6" ht="18" customHeight="1">
      <c r="E438" s="84"/>
      <c r="F438" s="84"/>
    </row>
    <row r="439" spans="5:6" ht="18" customHeight="1">
      <c r="E439" s="84"/>
      <c r="F439" s="84"/>
    </row>
    <row r="440" spans="5:6" ht="18" customHeight="1">
      <c r="E440" s="84"/>
      <c r="F440" s="84"/>
    </row>
    <row r="441" spans="5:6" ht="18" customHeight="1">
      <c r="E441" s="84"/>
      <c r="F441" s="84"/>
    </row>
    <row r="442" spans="5:6" ht="18" customHeight="1">
      <c r="E442" s="84"/>
      <c r="F442" s="84"/>
    </row>
    <row r="443" spans="5:6" ht="18" customHeight="1">
      <c r="E443" s="84"/>
      <c r="F443" s="84"/>
    </row>
    <row r="444" spans="5:6" ht="18" customHeight="1">
      <c r="E444" s="84"/>
      <c r="F444" s="84"/>
    </row>
    <row r="445" spans="5:6" ht="18" customHeight="1">
      <c r="E445" s="84"/>
      <c r="F445" s="84"/>
    </row>
    <row r="446" spans="5:6" ht="18" customHeight="1">
      <c r="E446" s="84"/>
      <c r="F446" s="84"/>
    </row>
    <row r="447" spans="5:6" ht="18" customHeight="1">
      <c r="E447" s="84"/>
      <c r="F447" s="84"/>
    </row>
    <row r="448" spans="5:6" ht="18" customHeight="1">
      <c r="E448" s="84"/>
      <c r="F448" s="84"/>
    </row>
    <row r="449" spans="5:6" ht="18" customHeight="1">
      <c r="E449" s="84"/>
      <c r="F449" s="84"/>
    </row>
    <row r="450" spans="5:6" ht="18" customHeight="1">
      <c r="E450" s="84"/>
      <c r="F450" s="84"/>
    </row>
    <row r="451" spans="5:6" ht="18" customHeight="1">
      <c r="E451" s="84"/>
      <c r="F451" s="84"/>
    </row>
    <row r="452" spans="5:6" ht="18" customHeight="1">
      <c r="E452" s="84"/>
      <c r="F452" s="84"/>
    </row>
    <row r="453" spans="5:6" ht="18" customHeight="1">
      <c r="E453" s="84"/>
      <c r="F453" s="84"/>
    </row>
    <row r="454" spans="5:6" ht="18" customHeight="1">
      <c r="E454" s="84"/>
      <c r="F454" s="84"/>
    </row>
    <row r="455" spans="5:6" ht="18" customHeight="1">
      <c r="E455" s="84"/>
      <c r="F455" s="84"/>
    </row>
    <row r="456" spans="5:6" ht="18" customHeight="1">
      <c r="E456" s="84"/>
      <c r="F456" s="84"/>
    </row>
    <row r="457" spans="5:6" ht="18" customHeight="1">
      <c r="E457" s="84"/>
      <c r="F457" s="84"/>
    </row>
    <row r="458" spans="5:6" ht="18" customHeight="1">
      <c r="E458" s="84"/>
      <c r="F458" s="84"/>
    </row>
    <row r="459" spans="5:6" ht="18" customHeight="1">
      <c r="E459" s="84"/>
      <c r="F459" s="84"/>
    </row>
    <row r="460" spans="5:6" ht="18" customHeight="1">
      <c r="E460" s="84"/>
      <c r="F460" s="84"/>
    </row>
    <row r="461" spans="5:6" ht="18" customHeight="1">
      <c r="E461" s="84"/>
      <c r="F461" s="84"/>
    </row>
    <row r="462" spans="5:6" ht="18" customHeight="1">
      <c r="E462" s="84"/>
      <c r="F462" s="84"/>
    </row>
    <row r="463" spans="5:6" ht="18" customHeight="1">
      <c r="E463" s="84"/>
      <c r="F463" s="84"/>
    </row>
    <row r="464" spans="5:6" ht="18" customHeight="1">
      <c r="E464" s="84"/>
      <c r="F464" s="84"/>
    </row>
    <row r="465" spans="5:6" ht="18" customHeight="1">
      <c r="E465" s="84"/>
      <c r="F465" s="84"/>
    </row>
    <row r="466" spans="5:6" ht="18" customHeight="1">
      <c r="E466" s="84"/>
      <c r="F466" s="84"/>
    </row>
    <row r="467" spans="5:6" ht="18" customHeight="1">
      <c r="E467" s="84"/>
      <c r="F467" s="84"/>
    </row>
    <row r="468" spans="5:6" ht="18" customHeight="1">
      <c r="E468" s="84"/>
      <c r="F468" s="84"/>
    </row>
    <row r="469" spans="5:6" ht="18" customHeight="1">
      <c r="E469" s="84"/>
      <c r="F469" s="84"/>
    </row>
    <row r="470" spans="5:6" ht="18" customHeight="1">
      <c r="E470" s="84"/>
      <c r="F470" s="84"/>
    </row>
    <row r="471" spans="5:6" ht="18" customHeight="1">
      <c r="E471" s="84"/>
      <c r="F471" s="84"/>
    </row>
    <row r="472" spans="5:6" ht="18" customHeight="1">
      <c r="E472" s="84"/>
      <c r="F472" s="84"/>
    </row>
    <row r="473" spans="5:6" ht="18" customHeight="1">
      <c r="E473" s="84"/>
      <c r="F473" s="84"/>
    </row>
    <row r="474" spans="5:6" ht="18" customHeight="1">
      <c r="E474" s="84"/>
      <c r="F474" s="84"/>
    </row>
    <row r="475" spans="5:6" ht="18" customHeight="1">
      <c r="E475" s="84"/>
      <c r="F475" s="84"/>
    </row>
    <row r="476" spans="5:6" ht="18" customHeight="1">
      <c r="E476" s="84"/>
      <c r="F476" s="84"/>
    </row>
    <row r="477" spans="5:6" ht="18" customHeight="1">
      <c r="E477" s="84"/>
      <c r="F477" s="84"/>
    </row>
    <row r="478" spans="5:6" ht="18" customHeight="1">
      <c r="E478" s="84"/>
      <c r="F478" s="84"/>
    </row>
    <row r="479" spans="5:6" ht="18" customHeight="1">
      <c r="E479" s="84"/>
      <c r="F479" s="84"/>
    </row>
    <row r="480" spans="5:6" ht="18" customHeight="1">
      <c r="E480" s="84"/>
      <c r="F480" s="84"/>
    </row>
    <row r="481" spans="5:6" ht="18" customHeight="1">
      <c r="E481" s="84"/>
      <c r="F481" s="84"/>
    </row>
    <row r="482" spans="5:6" ht="18" customHeight="1">
      <c r="E482" s="84"/>
      <c r="F482" s="84"/>
    </row>
    <row r="483" spans="5:6" ht="18" customHeight="1">
      <c r="E483" s="84"/>
      <c r="F483" s="84"/>
    </row>
    <row r="484" spans="5:6" ht="18" customHeight="1">
      <c r="E484" s="84"/>
      <c r="F484" s="84"/>
    </row>
    <row r="485" spans="5:6" ht="18" customHeight="1">
      <c r="E485" s="84"/>
      <c r="F485" s="84"/>
    </row>
    <row r="486" spans="5:6" ht="18" customHeight="1">
      <c r="E486" s="84"/>
      <c r="F486" s="84"/>
    </row>
    <row r="487" spans="5:6" ht="18" customHeight="1">
      <c r="E487" s="84"/>
      <c r="F487" s="84"/>
    </row>
    <row r="488" spans="5:6" ht="18" customHeight="1">
      <c r="E488" s="84"/>
      <c r="F488" s="84"/>
    </row>
    <row r="489" spans="5:6" ht="18" customHeight="1">
      <c r="E489" s="84"/>
      <c r="F489" s="84"/>
    </row>
    <row r="490" spans="5:6" ht="18" customHeight="1">
      <c r="E490" s="84"/>
      <c r="F490" s="84"/>
    </row>
    <row r="491" spans="5:6" ht="18" customHeight="1">
      <c r="E491" s="84"/>
      <c r="F491" s="84"/>
    </row>
    <row r="492" spans="5:6" ht="18" customHeight="1">
      <c r="E492" s="84"/>
      <c r="F492" s="84"/>
    </row>
    <row r="493" spans="5:6" ht="18" customHeight="1">
      <c r="E493" s="84"/>
      <c r="F493" s="84"/>
    </row>
    <row r="494" spans="5:6" ht="18" customHeight="1">
      <c r="E494" s="84"/>
      <c r="F494" s="84"/>
    </row>
    <row r="495" spans="5:6" ht="18" customHeight="1">
      <c r="E495" s="84"/>
      <c r="F495" s="84"/>
    </row>
    <row r="496" spans="5:6" ht="18" customHeight="1">
      <c r="E496" s="84"/>
      <c r="F496" s="84"/>
    </row>
    <row r="497" spans="5:6" ht="18" customHeight="1">
      <c r="E497" s="84"/>
      <c r="F497" s="84"/>
    </row>
    <row r="498" spans="5:6" ht="18" customHeight="1">
      <c r="E498" s="84"/>
      <c r="F498" s="84"/>
    </row>
    <row r="499" spans="5:6" ht="18" customHeight="1">
      <c r="E499" s="84"/>
      <c r="F499" s="84"/>
    </row>
    <row r="500" spans="5:6" ht="18" customHeight="1">
      <c r="E500" s="84"/>
      <c r="F500" s="84"/>
    </row>
    <row r="501" spans="5:6" ht="18" customHeight="1">
      <c r="E501" s="84"/>
      <c r="F501" s="84"/>
    </row>
    <row r="502" spans="5:6" ht="18" customHeight="1">
      <c r="E502" s="84"/>
      <c r="F502" s="84"/>
    </row>
    <row r="503" spans="5:6" ht="18" customHeight="1">
      <c r="E503" s="84"/>
      <c r="F503" s="84"/>
    </row>
    <row r="504" spans="5:6" ht="18" customHeight="1">
      <c r="E504" s="84"/>
      <c r="F504" s="84"/>
    </row>
    <row r="505" spans="5:6" ht="18" customHeight="1">
      <c r="E505" s="84"/>
      <c r="F505" s="84"/>
    </row>
    <row r="506" spans="5:6" ht="18" customHeight="1">
      <c r="E506" s="84"/>
      <c r="F506" s="84"/>
    </row>
    <row r="507" spans="5:6" ht="18" customHeight="1">
      <c r="E507" s="84"/>
      <c r="F507" s="84"/>
    </row>
    <row r="508" spans="5:6" ht="18" customHeight="1">
      <c r="E508" s="84"/>
      <c r="F508" s="84"/>
    </row>
    <row r="509" spans="5:6" ht="18" customHeight="1">
      <c r="E509" s="84"/>
      <c r="F509" s="84"/>
    </row>
    <row r="510" spans="5:6" ht="18" customHeight="1">
      <c r="E510" s="84"/>
      <c r="F510" s="84"/>
    </row>
    <row r="511" spans="5:6" ht="18" customHeight="1">
      <c r="E511" s="84"/>
      <c r="F511" s="84"/>
    </row>
    <row r="512" spans="5:6" ht="18" customHeight="1">
      <c r="E512" s="84"/>
      <c r="F512" s="84"/>
    </row>
    <row r="513" spans="5:6" ht="18" customHeight="1">
      <c r="E513" s="84"/>
      <c r="F513" s="84"/>
    </row>
    <row r="514" spans="5:6" ht="18" customHeight="1">
      <c r="E514" s="84"/>
      <c r="F514" s="84"/>
    </row>
    <row r="515" spans="5:6" ht="18" customHeight="1">
      <c r="E515" s="84"/>
      <c r="F515" s="84"/>
    </row>
    <row r="516" spans="5:6" ht="18" customHeight="1">
      <c r="E516" s="84"/>
      <c r="F516" s="84"/>
    </row>
    <row r="517" spans="5:6" ht="18" customHeight="1">
      <c r="E517" s="84"/>
      <c r="F517" s="84"/>
    </row>
    <row r="518" spans="5:6" ht="18" customHeight="1">
      <c r="E518" s="84"/>
      <c r="F518" s="84"/>
    </row>
    <row r="519" spans="5:6" ht="18" customHeight="1">
      <c r="E519" s="84"/>
      <c r="F519" s="84"/>
    </row>
    <row r="520" spans="5:6" ht="18" customHeight="1">
      <c r="E520" s="84"/>
      <c r="F520" s="84"/>
    </row>
    <row r="521" spans="5:6" ht="18" customHeight="1">
      <c r="E521" s="84"/>
      <c r="F521" s="84"/>
    </row>
    <row r="522" spans="5:6" ht="18" customHeight="1">
      <c r="E522" s="84"/>
      <c r="F522" s="84"/>
    </row>
    <row r="523" spans="5:6" ht="18" customHeight="1">
      <c r="E523" s="84"/>
      <c r="F523" s="84"/>
    </row>
    <row r="524" spans="5:6" ht="18" customHeight="1">
      <c r="E524" s="84"/>
      <c r="F524" s="84"/>
    </row>
    <row r="525" spans="5:6" ht="18" customHeight="1">
      <c r="E525" s="84"/>
      <c r="F525" s="84"/>
    </row>
    <row r="526" spans="5:6" ht="18" customHeight="1">
      <c r="E526" s="84"/>
      <c r="F526" s="84"/>
    </row>
    <row r="527" spans="5:6" ht="18" customHeight="1">
      <c r="E527" s="84"/>
      <c r="F527" s="84"/>
    </row>
    <row r="528" spans="5:6" ht="18" customHeight="1">
      <c r="E528" s="84"/>
      <c r="F528" s="84"/>
    </row>
    <row r="529" spans="5:6" ht="18" customHeight="1">
      <c r="E529" s="84"/>
      <c r="F529" s="84"/>
    </row>
    <row r="530" spans="5:6" ht="18" customHeight="1">
      <c r="E530" s="84"/>
      <c r="F530" s="84"/>
    </row>
    <row r="531" spans="5:6" ht="18" customHeight="1">
      <c r="E531" s="84"/>
      <c r="F531" s="84"/>
    </row>
    <row r="532" spans="5:6" ht="18" customHeight="1">
      <c r="E532" s="84"/>
      <c r="F532" s="84"/>
    </row>
    <row r="533" spans="5:6" ht="18" customHeight="1">
      <c r="E533" s="84"/>
      <c r="F533" s="84"/>
    </row>
    <row r="534" spans="5:6" ht="18" customHeight="1">
      <c r="E534" s="84"/>
      <c r="F534" s="84"/>
    </row>
    <row r="535" spans="5:6" ht="18" customHeight="1">
      <c r="E535" s="84"/>
      <c r="F535" s="84"/>
    </row>
    <row r="536" spans="5:6" ht="18" customHeight="1">
      <c r="E536" s="84"/>
      <c r="F536" s="84"/>
    </row>
    <row r="537" spans="5:6" ht="18" customHeight="1">
      <c r="E537" s="84"/>
      <c r="F537" s="84"/>
    </row>
    <row r="538" spans="5:6" ht="18" customHeight="1">
      <c r="E538" s="84"/>
      <c r="F538" s="84"/>
    </row>
    <row r="539" spans="5:6" ht="18" customHeight="1">
      <c r="E539" s="84"/>
      <c r="F539" s="84"/>
    </row>
    <row r="540" spans="5:6" ht="18" customHeight="1">
      <c r="E540" s="84"/>
      <c r="F540" s="84"/>
    </row>
    <row r="541" spans="5:6" ht="18" customHeight="1">
      <c r="E541" s="84"/>
      <c r="F541" s="84"/>
    </row>
    <row r="542" spans="5:6" ht="18" customHeight="1">
      <c r="E542" s="84"/>
      <c r="F542" s="84"/>
    </row>
    <row r="543" spans="5:6" ht="18" customHeight="1">
      <c r="E543" s="84"/>
      <c r="F543" s="84"/>
    </row>
    <row r="544" spans="5:6" ht="18" customHeight="1">
      <c r="E544" s="84"/>
      <c r="F544" s="84"/>
    </row>
    <row r="545" spans="5:6" ht="18" customHeight="1">
      <c r="E545" s="84"/>
      <c r="F545" s="84"/>
    </row>
    <row r="546" spans="5:6" ht="18" customHeight="1">
      <c r="E546" s="84"/>
      <c r="F546" s="84"/>
    </row>
    <row r="547" spans="5:6" ht="18" customHeight="1">
      <c r="E547" s="84"/>
      <c r="F547" s="84"/>
    </row>
    <row r="548" spans="5:6" ht="18" customHeight="1">
      <c r="E548" s="84"/>
      <c r="F548" s="84"/>
    </row>
    <row r="549" spans="5:6" ht="18" customHeight="1">
      <c r="E549" s="84"/>
      <c r="F549" s="84"/>
    </row>
    <row r="550" spans="5:6" ht="18" customHeight="1">
      <c r="E550" s="84"/>
      <c r="F550" s="84"/>
    </row>
    <row r="551" spans="5:6" ht="18" customHeight="1">
      <c r="E551" s="84"/>
      <c r="F551" s="84"/>
    </row>
    <row r="552" spans="5:6" ht="18" customHeight="1">
      <c r="E552" s="84"/>
      <c r="F552" s="84"/>
    </row>
    <row r="553" spans="5:6" ht="18" customHeight="1">
      <c r="E553" s="84"/>
      <c r="F553" s="84"/>
    </row>
    <row r="554" spans="5:6" ht="18" customHeight="1">
      <c r="E554" s="84"/>
      <c r="F554" s="84"/>
    </row>
    <row r="555" spans="5:6" ht="18" customHeight="1">
      <c r="E555" s="84"/>
      <c r="F555" s="84"/>
    </row>
    <row r="556" spans="5:6" ht="18" customHeight="1">
      <c r="E556" s="84"/>
      <c r="F556" s="84"/>
    </row>
    <row r="557" spans="5:6" ht="18" customHeight="1">
      <c r="E557" s="84"/>
      <c r="F557" s="84"/>
    </row>
    <row r="558" spans="5:6" ht="18" customHeight="1">
      <c r="E558" s="84"/>
      <c r="F558" s="84"/>
    </row>
    <row r="559" spans="5:6" ht="18" customHeight="1">
      <c r="E559" s="84"/>
      <c r="F559" s="84"/>
    </row>
    <row r="560" spans="5:6" ht="18" customHeight="1">
      <c r="E560" s="84"/>
      <c r="F560" s="84"/>
    </row>
    <row r="561" spans="5:6" ht="18" customHeight="1">
      <c r="E561" s="84"/>
      <c r="F561" s="84"/>
    </row>
    <row r="562" spans="5:6" ht="18" customHeight="1">
      <c r="E562" s="84"/>
      <c r="F562" s="84"/>
    </row>
    <row r="563" spans="5:6" ht="18" customHeight="1">
      <c r="E563" s="84"/>
      <c r="F563" s="84"/>
    </row>
    <row r="564" spans="5:6" ht="18" customHeight="1">
      <c r="E564" s="84"/>
      <c r="F564" s="84"/>
    </row>
    <row r="565" spans="5:6" ht="18" customHeight="1">
      <c r="E565" s="84"/>
      <c r="F565" s="84"/>
    </row>
    <row r="566" spans="5:6" ht="18" customHeight="1">
      <c r="E566" s="84"/>
      <c r="F566" s="84"/>
    </row>
    <row r="567" spans="5:6" ht="18" customHeight="1">
      <c r="E567" s="84"/>
      <c r="F567" s="84"/>
    </row>
    <row r="568" spans="5:6" ht="18" customHeight="1">
      <c r="E568" s="84"/>
      <c r="F568" s="84"/>
    </row>
    <row r="569" spans="5:6" ht="18" customHeight="1">
      <c r="E569" s="84"/>
      <c r="F569" s="84"/>
    </row>
    <row r="570" spans="5:6" ht="18" customHeight="1">
      <c r="E570" s="84"/>
      <c r="F570" s="84"/>
    </row>
    <row r="571" spans="5:6" ht="18" customHeight="1">
      <c r="E571" s="84"/>
      <c r="F571" s="84"/>
    </row>
    <row r="572" spans="5:6" ht="18" customHeight="1">
      <c r="E572" s="84"/>
      <c r="F572" s="84"/>
    </row>
    <row r="573" spans="5:6" ht="18" customHeight="1">
      <c r="E573" s="84"/>
      <c r="F573" s="84"/>
    </row>
    <row r="574" spans="5:6" ht="18" customHeight="1">
      <c r="E574" s="84"/>
      <c r="F574" s="84"/>
    </row>
    <row r="575" spans="5:6" ht="18" customHeight="1">
      <c r="E575" s="84"/>
      <c r="F575" s="84"/>
    </row>
    <row r="576" spans="5:6" ht="18" customHeight="1">
      <c r="E576" s="84"/>
      <c r="F576" s="84"/>
    </row>
    <row r="577" spans="5:6" ht="18" customHeight="1">
      <c r="E577" s="84"/>
      <c r="F577" s="84"/>
    </row>
    <row r="578" spans="5:6" ht="18" customHeight="1">
      <c r="E578" s="84"/>
      <c r="F578" s="84"/>
    </row>
    <row r="579" spans="5:6" ht="18" customHeight="1">
      <c r="E579" s="84"/>
      <c r="F579" s="84"/>
    </row>
    <row r="580" spans="5:6" ht="18" customHeight="1">
      <c r="E580" s="84"/>
      <c r="F580" s="84"/>
    </row>
    <row r="581" spans="5:6" ht="18" customHeight="1">
      <c r="E581" s="84"/>
      <c r="F581" s="84"/>
    </row>
    <row r="582" spans="5:6" ht="18" customHeight="1">
      <c r="E582" s="84"/>
      <c r="F582" s="84"/>
    </row>
    <row r="583" spans="5:6" ht="18" customHeight="1">
      <c r="E583" s="84"/>
      <c r="F583" s="84"/>
    </row>
    <row r="584" spans="5:6" ht="18" customHeight="1">
      <c r="E584" s="84"/>
      <c r="F584" s="84"/>
    </row>
    <row r="585" spans="5:6" ht="18" customHeight="1">
      <c r="E585" s="84"/>
      <c r="F585" s="84"/>
    </row>
    <row r="586" spans="5:6" ht="18" customHeight="1">
      <c r="E586" s="84"/>
      <c r="F586" s="84"/>
    </row>
    <row r="587" spans="5:6" ht="18" customHeight="1">
      <c r="E587" s="84"/>
      <c r="F587" s="84"/>
    </row>
    <row r="588" spans="5:6" ht="18" customHeight="1">
      <c r="E588" s="84"/>
      <c r="F588" s="84"/>
    </row>
    <row r="589" spans="5:6" ht="18" customHeight="1">
      <c r="E589" s="84"/>
      <c r="F589" s="84"/>
    </row>
    <row r="590" spans="5:6" ht="18" customHeight="1">
      <c r="E590" s="84"/>
      <c r="F590" s="84"/>
    </row>
    <row r="591" spans="5:6" ht="18" customHeight="1">
      <c r="E591" s="84"/>
      <c r="F591" s="84"/>
    </row>
    <row r="592" spans="5:6" ht="18" customHeight="1">
      <c r="E592" s="84"/>
      <c r="F592" s="84"/>
    </row>
    <row r="593" spans="5:6" ht="18" customHeight="1">
      <c r="E593" s="84"/>
      <c r="F593" s="84"/>
    </row>
    <row r="594" spans="5:6" ht="18" customHeight="1">
      <c r="E594" s="84"/>
      <c r="F594" s="84"/>
    </row>
    <row r="595" spans="5:6" ht="18" customHeight="1">
      <c r="E595" s="84"/>
      <c r="F595" s="84"/>
    </row>
    <row r="596" spans="5:6" ht="18" customHeight="1">
      <c r="E596" s="84"/>
      <c r="F596" s="84"/>
    </row>
    <row r="597" spans="5:6" ht="18" customHeight="1">
      <c r="E597" s="84"/>
      <c r="F597" s="84"/>
    </row>
    <row r="598" spans="5:6" ht="18" customHeight="1">
      <c r="E598" s="84"/>
      <c r="F598" s="84"/>
    </row>
    <row r="599" spans="5:6" ht="18" customHeight="1">
      <c r="E599" s="84"/>
      <c r="F599" s="84"/>
    </row>
    <row r="600" spans="5:6" ht="18" customHeight="1">
      <c r="E600" s="84"/>
      <c r="F600" s="84"/>
    </row>
    <row r="601" spans="5:6" ht="18" customHeight="1">
      <c r="E601" s="84"/>
      <c r="F601" s="84"/>
    </row>
    <row r="602" spans="5:6" ht="18" customHeight="1">
      <c r="E602" s="84"/>
      <c r="F602" s="84"/>
    </row>
    <row r="603" spans="5:6" ht="18" customHeight="1">
      <c r="E603" s="84"/>
      <c r="F603" s="84"/>
    </row>
    <row r="604" spans="5:6" ht="18" customHeight="1">
      <c r="E604" s="84"/>
      <c r="F604" s="84"/>
    </row>
    <row r="605" spans="5:6" ht="18" customHeight="1">
      <c r="E605" s="84"/>
      <c r="F605" s="84"/>
    </row>
    <row r="606" spans="5:6" ht="18" customHeight="1">
      <c r="E606" s="84"/>
      <c r="F606" s="84"/>
    </row>
    <row r="607" spans="5:6" ht="18" customHeight="1">
      <c r="E607" s="84"/>
      <c r="F607" s="84"/>
    </row>
    <row r="608" spans="5:6" ht="18" customHeight="1">
      <c r="E608" s="84"/>
      <c r="F608" s="84"/>
    </row>
    <row r="609" spans="5:6" ht="18" customHeight="1">
      <c r="E609" s="84"/>
      <c r="F609" s="84"/>
    </row>
    <row r="610" spans="5:6" ht="18" customHeight="1">
      <c r="E610" s="84"/>
      <c r="F610" s="84"/>
    </row>
    <row r="611" spans="5:6" ht="18" customHeight="1">
      <c r="E611" s="84"/>
      <c r="F611" s="84"/>
    </row>
    <row r="612" spans="5:6" ht="18" customHeight="1">
      <c r="E612" s="84"/>
      <c r="F612" s="84"/>
    </row>
    <row r="613" spans="5:6" ht="18" customHeight="1">
      <c r="E613" s="84"/>
      <c r="F613" s="84"/>
    </row>
    <row r="614" spans="5:6" ht="18" customHeight="1">
      <c r="E614" s="84"/>
      <c r="F614" s="84"/>
    </row>
    <row r="615" spans="5:6" ht="18" customHeight="1">
      <c r="E615" s="84"/>
      <c r="F615" s="84"/>
    </row>
    <row r="616" spans="5:6" ht="18" customHeight="1">
      <c r="E616" s="84"/>
      <c r="F616" s="84"/>
    </row>
    <row r="617" spans="5:6" ht="18" customHeight="1">
      <c r="E617" s="84"/>
      <c r="F617" s="84"/>
    </row>
    <row r="618" spans="5:6" ht="18" customHeight="1">
      <c r="E618" s="84"/>
      <c r="F618" s="84"/>
    </row>
    <row r="619" spans="5:6" ht="18" customHeight="1">
      <c r="E619" s="84"/>
      <c r="F619" s="84"/>
    </row>
    <row r="620" spans="5:6" ht="18" customHeight="1">
      <c r="E620" s="84"/>
      <c r="F620" s="84"/>
    </row>
    <row r="621" spans="5:6" ht="18" customHeight="1">
      <c r="E621" s="84"/>
      <c r="F621" s="84"/>
    </row>
    <row r="622" spans="5:6" ht="18" customHeight="1">
      <c r="E622" s="84"/>
      <c r="F622" s="84"/>
    </row>
    <row r="623" spans="5:6" ht="18" customHeight="1">
      <c r="E623" s="84"/>
      <c r="F623" s="84"/>
    </row>
    <row r="624" spans="5:6" ht="18" customHeight="1">
      <c r="E624" s="84"/>
      <c r="F624" s="84"/>
    </row>
    <row r="625" spans="5:6" ht="18" customHeight="1">
      <c r="E625" s="84"/>
      <c r="F625" s="84"/>
    </row>
    <row r="626" spans="5:6" ht="18" customHeight="1">
      <c r="E626" s="84"/>
      <c r="F626" s="84"/>
    </row>
    <row r="627" spans="5:6" ht="18" customHeight="1">
      <c r="E627" s="84"/>
      <c r="F627" s="84"/>
    </row>
    <row r="628" spans="5:6" ht="18" customHeight="1">
      <c r="E628" s="84"/>
      <c r="F628" s="84"/>
    </row>
    <row r="629" spans="5:6" ht="18" customHeight="1">
      <c r="E629" s="84"/>
      <c r="F629" s="84"/>
    </row>
    <row r="630" spans="5:6" ht="18" customHeight="1">
      <c r="E630" s="84"/>
      <c r="F630" s="84"/>
    </row>
    <row r="631" spans="5:6" ht="18" customHeight="1">
      <c r="E631" s="84"/>
      <c r="F631" s="84"/>
    </row>
    <row r="632" spans="5:6" ht="18" customHeight="1">
      <c r="E632" s="84"/>
      <c r="F632" s="84"/>
    </row>
    <row r="633" spans="5:6" ht="18" customHeight="1">
      <c r="E633" s="84"/>
      <c r="F633" s="84"/>
    </row>
    <row r="634" spans="5:6" ht="18" customHeight="1">
      <c r="E634" s="84"/>
      <c r="F634" s="84"/>
    </row>
    <row r="635" spans="5:6" ht="18" customHeight="1">
      <c r="E635" s="84"/>
      <c r="F635" s="84"/>
    </row>
    <row r="636" spans="5:6" ht="18" customHeight="1">
      <c r="E636" s="84"/>
      <c r="F636" s="84"/>
    </row>
    <row r="637" spans="5:6" ht="18" customHeight="1">
      <c r="E637" s="84"/>
      <c r="F637" s="84"/>
    </row>
    <row r="638" spans="5:6" ht="18" customHeight="1">
      <c r="E638" s="84"/>
      <c r="F638" s="84"/>
    </row>
    <row r="639" spans="5:6" ht="18" customHeight="1">
      <c r="E639" s="84"/>
      <c r="F639" s="84"/>
    </row>
    <row r="640" spans="5:6" ht="18" customHeight="1">
      <c r="E640" s="84"/>
      <c r="F640" s="84"/>
    </row>
    <row r="641" spans="5:6" ht="18" customHeight="1">
      <c r="E641" s="84"/>
      <c r="F641" s="84"/>
    </row>
    <row r="642" spans="5:6" ht="18" customHeight="1">
      <c r="E642" s="84"/>
      <c r="F642" s="84"/>
    </row>
    <row r="643" spans="5:6" ht="18" customHeight="1">
      <c r="E643" s="84"/>
      <c r="F643" s="84"/>
    </row>
    <row r="644" spans="5:6" ht="18" customHeight="1">
      <c r="E644" s="84"/>
      <c r="F644" s="84"/>
    </row>
    <row r="645" spans="5:6" ht="18" customHeight="1">
      <c r="E645" s="84"/>
      <c r="F645" s="84"/>
    </row>
    <row r="646" spans="5:6" ht="18" customHeight="1">
      <c r="E646" s="84"/>
      <c r="F646" s="84"/>
    </row>
    <row r="647" spans="5:6" ht="18" customHeight="1">
      <c r="E647" s="84"/>
      <c r="F647" s="84"/>
    </row>
    <row r="648" spans="5:6" ht="18" customHeight="1">
      <c r="E648" s="84"/>
      <c r="F648" s="84"/>
    </row>
    <row r="649" spans="5:6" ht="18" customHeight="1">
      <c r="E649" s="84"/>
      <c r="F649" s="84"/>
    </row>
    <row r="650" spans="5:6" ht="18" customHeight="1">
      <c r="E650" s="84"/>
      <c r="F650" s="84"/>
    </row>
    <row r="651" spans="5:6" ht="18" customHeight="1">
      <c r="E651" s="84"/>
      <c r="F651" s="84"/>
    </row>
    <row r="652" spans="5:6" ht="18" customHeight="1">
      <c r="E652" s="84"/>
      <c r="F652" s="84"/>
    </row>
    <row r="653" spans="5:6" ht="18" customHeight="1">
      <c r="E653" s="84"/>
      <c r="F653" s="84"/>
    </row>
    <row r="654" spans="5:6" ht="18" customHeight="1">
      <c r="E654" s="84"/>
      <c r="F654" s="84"/>
    </row>
    <row r="655" spans="5:6" ht="18" customHeight="1">
      <c r="E655" s="84"/>
      <c r="F655" s="84"/>
    </row>
    <row r="656" spans="5:6" ht="18" customHeight="1">
      <c r="E656" s="84"/>
      <c r="F656" s="84"/>
    </row>
    <row r="657" spans="5:6" ht="18" customHeight="1">
      <c r="E657" s="84"/>
      <c r="F657" s="84"/>
    </row>
    <row r="658" spans="5:6" ht="18" customHeight="1">
      <c r="E658" s="84"/>
      <c r="F658" s="84"/>
    </row>
    <row r="659" spans="5:6" ht="18" customHeight="1">
      <c r="E659" s="84"/>
      <c r="F659" s="84"/>
    </row>
    <row r="660" spans="5:6" ht="18" customHeight="1">
      <c r="E660" s="84"/>
      <c r="F660" s="84"/>
    </row>
    <row r="661" spans="5:6" ht="18" customHeight="1">
      <c r="E661" s="84"/>
      <c r="F661" s="84"/>
    </row>
    <row r="662" spans="5:6" ht="18" customHeight="1">
      <c r="E662" s="84"/>
      <c r="F662" s="84"/>
    </row>
    <row r="663" spans="5:6" ht="18" customHeight="1">
      <c r="E663" s="84"/>
      <c r="F663" s="84"/>
    </row>
    <row r="664" spans="5:6" ht="18" customHeight="1">
      <c r="E664" s="84"/>
      <c r="F664" s="84"/>
    </row>
    <row r="665" spans="5:6" ht="18" customHeight="1">
      <c r="E665" s="84"/>
      <c r="F665" s="84"/>
    </row>
    <row r="666" spans="5:6" ht="18" customHeight="1">
      <c r="E666" s="84"/>
      <c r="F666" s="84"/>
    </row>
    <row r="667" spans="5:6" ht="18" customHeight="1">
      <c r="E667" s="84"/>
      <c r="F667" s="84"/>
    </row>
    <row r="668" spans="5:6" ht="18" customHeight="1">
      <c r="E668" s="84"/>
      <c r="F668" s="84"/>
    </row>
    <row r="669" spans="5:6" ht="18" customHeight="1">
      <c r="E669" s="84"/>
      <c r="F669" s="84"/>
    </row>
    <row r="670" spans="5:6" ht="18" customHeight="1">
      <c r="E670" s="84"/>
      <c r="F670" s="84"/>
    </row>
    <row r="671" spans="5:6" ht="18" customHeight="1">
      <c r="E671" s="84"/>
      <c r="F671" s="84"/>
    </row>
    <row r="672" spans="5:6" ht="18" customHeight="1">
      <c r="E672" s="84"/>
      <c r="F672" s="84"/>
    </row>
    <row r="673" spans="5:6" ht="18" customHeight="1">
      <c r="E673" s="84"/>
      <c r="F673" s="84"/>
    </row>
    <row r="674" spans="5:6" ht="18" customHeight="1">
      <c r="E674" s="84"/>
      <c r="F674" s="84"/>
    </row>
    <row r="675" spans="5:6" ht="18" customHeight="1">
      <c r="E675" s="84"/>
      <c r="F675" s="84"/>
    </row>
    <row r="676" spans="5:6" ht="18" customHeight="1">
      <c r="E676" s="84"/>
      <c r="F676" s="84"/>
    </row>
    <row r="677" spans="5:6" ht="18" customHeight="1">
      <c r="E677" s="84"/>
      <c r="F677" s="84"/>
    </row>
    <row r="678" spans="5:6" ht="18" customHeight="1">
      <c r="E678" s="84"/>
      <c r="F678" s="84"/>
    </row>
    <row r="679" spans="5:6" ht="18" customHeight="1">
      <c r="E679" s="84"/>
      <c r="F679" s="84"/>
    </row>
    <row r="680" spans="5:6" ht="18" customHeight="1">
      <c r="E680" s="84"/>
      <c r="F680" s="84"/>
    </row>
    <row r="681" spans="5:6" ht="18" customHeight="1">
      <c r="E681" s="84"/>
      <c r="F681" s="84"/>
    </row>
    <row r="682" spans="5:6" ht="18" customHeight="1">
      <c r="E682" s="84"/>
      <c r="F682" s="84"/>
    </row>
    <row r="683" spans="5:6" ht="18" customHeight="1">
      <c r="E683" s="84"/>
      <c r="F683" s="84"/>
    </row>
    <row r="684" spans="5:6" ht="18" customHeight="1">
      <c r="E684" s="84"/>
      <c r="F684" s="84"/>
    </row>
    <row r="685" spans="5:6" ht="18" customHeight="1">
      <c r="E685" s="84"/>
      <c r="F685" s="84"/>
    </row>
    <row r="686" spans="5:6" ht="18" customHeight="1">
      <c r="E686" s="84"/>
      <c r="F686" s="84"/>
    </row>
    <row r="687" spans="5:6" ht="18" customHeight="1">
      <c r="E687" s="84"/>
      <c r="F687" s="84"/>
    </row>
    <row r="688" spans="5:6" ht="18" customHeight="1">
      <c r="E688" s="84"/>
      <c r="F688" s="84"/>
    </row>
    <row r="689" spans="5:6" ht="18" customHeight="1">
      <c r="E689" s="84"/>
      <c r="F689" s="84"/>
    </row>
    <row r="690" spans="5:6" ht="18" customHeight="1">
      <c r="E690" s="84"/>
      <c r="F690" s="84"/>
    </row>
    <row r="691" spans="5:6" ht="18" customHeight="1">
      <c r="E691" s="84"/>
      <c r="F691" s="84"/>
    </row>
    <row r="692" spans="5:6" ht="18" customHeight="1">
      <c r="E692" s="84"/>
      <c r="F692" s="84"/>
    </row>
    <row r="693" spans="5:6" ht="18" customHeight="1">
      <c r="E693" s="84"/>
      <c r="F693" s="84"/>
    </row>
    <row r="694" spans="5:6" ht="18" customHeight="1">
      <c r="E694" s="84"/>
      <c r="F694" s="84"/>
    </row>
    <row r="695" spans="5:6" ht="18" customHeight="1">
      <c r="E695" s="84"/>
      <c r="F695" s="84"/>
    </row>
    <row r="696" spans="5:6" ht="18" customHeight="1">
      <c r="E696" s="84"/>
      <c r="F696" s="84"/>
    </row>
    <row r="697" spans="5:6" ht="18" customHeight="1">
      <c r="E697" s="84"/>
      <c r="F697" s="84"/>
    </row>
    <row r="698" spans="5:6" ht="18" customHeight="1">
      <c r="E698" s="84"/>
      <c r="F698" s="84"/>
    </row>
    <row r="699" spans="5:6" ht="18" customHeight="1">
      <c r="E699" s="84"/>
      <c r="F699" s="84"/>
    </row>
    <row r="700" spans="5:6" ht="18" customHeight="1">
      <c r="E700" s="84"/>
      <c r="F700" s="84"/>
    </row>
    <row r="701" spans="5:6" ht="18" customHeight="1">
      <c r="E701" s="84"/>
      <c r="F701" s="84"/>
    </row>
    <row r="702" spans="5:6" ht="18" customHeight="1">
      <c r="E702" s="84"/>
      <c r="F702" s="84"/>
    </row>
    <row r="703" spans="5:6" ht="18" customHeight="1">
      <c r="E703" s="84"/>
      <c r="F703" s="84"/>
    </row>
    <row r="704" spans="5:6" ht="18" customHeight="1">
      <c r="E704" s="84"/>
      <c r="F704" s="84"/>
    </row>
    <row r="705" spans="5:6" ht="18" customHeight="1">
      <c r="E705" s="84"/>
      <c r="F705" s="84"/>
    </row>
    <row r="706" spans="5:6" ht="18" customHeight="1">
      <c r="E706" s="84"/>
      <c r="F706" s="84"/>
    </row>
    <row r="707" spans="5:6" ht="18" customHeight="1">
      <c r="E707" s="84"/>
      <c r="F707" s="84"/>
    </row>
    <row r="708" spans="5:6" ht="18" customHeight="1">
      <c r="E708" s="84"/>
      <c r="F708" s="84"/>
    </row>
    <row r="709" spans="5:6" ht="18" customHeight="1">
      <c r="E709" s="84"/>
      <c r="F709" s="84"/>
    </row>
    <row r="710" spans="5:6" ht="18" customHeight="1">
      <c r="E710" s="84"/>
      <c r="F710" s="84"/>
    </row>
    <row r="711" spans="5:6" ht="18" customHeight="1">
      <c r="E711" s="84"/>
      <c r="F711" s="84"/>
    </row>
    <row r="712" spans="5:6" ht="18" customHeight="1">
      <c r="E712" s="84"/>
      <c r="F712" s="84"/>
    </row>
    <row r="713" spans="5:6" ht="18" customHeight="1">
      <c r="E713" s="84"/>
      <c r="F713" s="84"/>
    </row>
    <row r="714" spans="5:6" ht="18" customHeight="1">
      <c r="E714" s="84"/>
      <c r="F714" s="84"/>
    </row>
    <row r="715" spans="5:6" ht="18" customHeight="1">
      <c r="E715" s="84"/>
      <c r="F715" s="84"/>
    </row>
    <row r="716" spans="5:6" ht="18" customHeight="1">
      <c r="E716" s="84"/>
      <c r="F716" s="84"/>
    </row>
    <row r="717" spans="5:6" ht="18" customHeight="1">
      <c r="E717" s="84"/>
      <c r="F717" s="84"/>
    </row>
    <row r="718" spans="5:6" ht="18" customHeight="1">
      <c r="E718" s="84"/>
      <c r="F718" s="84"/>
    </row>
    <row r="719" spans="5:6" ht="18" customHeight="1">
      <c r="E719" s="84"/>
      <c r="F719" s="84"/>
    </row>
    <row r="720" spans="5:6" ht="18" customHeight="1">
      <c r="E720" s="84"/>
      <c r="F720" s="84"/>
    </row>
    <row r="721" spans="5:6" ht="18" customHeight="1">
      <c r="E721" s="84"/>
      <c r="F721" s="84"/>
    </row>
    <row r="722" spans="5:6" ht="18" customHeight="1">
      <c r="E722" s="84"/>
      <c r="F722" s="84"/>
    </row>
    <row r="723" spans="5:6" ht="18" customHeight="1">
      <c r="E723" s="84"/>
      <c r="F723" s="84"/>
    </row>
    <row r="724" spans="5:6" ht="18" customHeight="1">
      <c r="E724" s="84"/>
      <c r="F724" s="84"/>
    </row>
    <row r="725" spans="5:6" ht="18" customHeight="1">
      <c r="E725" s="84"/>
      <c r="F725" s="84"/>
    </row>
    <row r="726" spans="5:6" ht="18" customHeight="1">
      <c r="E726" s="84"/>
      <c r="F726" s="84"/>
    </row>
    <row r="727" spans="5:6" ht="18" customHeight="1">
      <c r="E727" s="84"/>
      <c r="F727" s="84"/>
    </row>
    <row r="728" spans="5:6" ht="18" customHeight="1">
      <c r="E728" s="84"/>
      <c r="F728" s="84"/>
    </row>
    <row r="729" spans="5:6" ht="18" customHeight="1">
      <c r="E729" s="84"/>
      <c r="F729" s="84"/>
    </row>
    <row r="730" spans="5:6" ht="18" customHeight="1">
      <c r="E730" s="84"/>
      <c r="F730" s="84"/>
    </row>
    <row r="731" spans="5:6" ht="18" customHeight="1">
      <c r="E731" s="84"/>
      <c r="F731" s="84"/>
    </row>
    <row r="732" spans="5:6" ht="18" customHeight="1">
      <c r="E732" s="84"/>
      <c r="F732" s="84"/>
    </row>
    <row r="733" spans="5:6" ht="18" customHeight="1">
      <c r="E733" s="84"/>
      <c r="F733" s="84"/>
    </row>
    <row r="734" spans="5:6" ht="18" customHeight="1">
      <c r="E734" s="84"/>
      <c r="F734" s="84"/>
    </row>
    <row r="735" spans="5:6" ht="18" customHeight="1">
      <c r="E735" s="84"/>
      <c r="F735" s="84"/>
    </row>
    <row r="736" spans="5:6" ht="18" customHeight="1">
      <c r="E736" s="84"/>
      <c r="F736" s="84"/>
    </row>
    <row r="737" spans="5:6" ht="18" customHeight="1">
      <c r="E737" s="84"/>
      <c r="F737" s="84"/>
    </row>
    <row r="738" spans="5:6" ht="18" customHeight="1">
      <c r="E738" s="84"/>
      <c r="F738" s="84"/>
    </row>
    <row r="739" spans="5:6" ht="18" customHeight="1">
      <c r="E739" s="84"/>
      <c r="F739" s="84"/>
    </row>
    <row r="740" spans="5:6" ht="18" customHeight="1">
      <c r="E740" s="84"/>
      <c r="F740" s="84"/>
    </row>
    <row r="741" spans="5:6" ht="18" customHeight="1">
      <c r="E741" s="84"/>
      <c r="F741" s="84"/>
    </row>
    <row r="742" spans="5:6" ht="18" customHeight="1">
      <c r="E742" s="84"/>
      <c r="F742" s="84"/>
    </row>
    <row r="743" spans="5:6" ht="18" customHeight="1">
      <c r="E743" s="84"/>
      <c r="F743" s="84"/>
    </row>
    <row r="744" spans="5:6" ht="18" customHeight="1">
      <c r="E744" s="84"/>
      <c r="F744" s="84"/>
    </row>
    <row r="745" spans="5:6" ht="18" customHeight="1">
      <c r="E745" s="84"/>
      <c r="F745" s="84"/>
    </row>
    <row r="746" spans="5:6" ht="18" customHeight="1">
      <c r="E746" s="84"/>
      <c r="F746" s="84"/>
    </row>
    <row r="747" spans="5:6" ht="18" customHeight="1">
      <c r="E747" s="84"/>
      <c r="F747" s="84"/>
    </row>
    <row r="748" spans="5:6" ht="18" customHeight="1">
      <c r="E748" s="84"/>
      <c r="F748" s="84"/>
    </row>
    <row r="749" spans="5:6" ht="18" customHeight="1">
      <c r="E749" s="84"/>
      <c r="F749" s="84"/>
    </row>
    <row r="750" spans="5:6" ht="18" customHeight="1">
      <c r="E750" s="84"/>
      <c r="F750" s="84"/>
    </row>
    <row r="751" spans="5:6" ht="18" customHeight="1">
      <c r="E751" s="84"/>
      <c r="F751" s="84"/>
    </row>
    <row r="752" spans="5:6" ht="18" customHeight="1">
      <c r="E752" s="84"/>
      <c r="F752" s="84"/>
    </row>
    <row r="753" spans="5:6" ht="18" customHeight="1">
      <c r="E753" s="84"/>
      <c r="F753" s="84"/>
    </row>
    <row r="754" spans="5:6" ht="18" customHeight="1">
      <c r="E754" s="84"/>
      <c r="F754" s="84"/>
    </row>
    <row r="755" spans="5:6" ht="18" customHeight="1">
      <c r="E755" s="84"/>
      <c r="F755" s="84"/>
    </row>
    <row r="756" spans="5:6" ht="18" customHeight="1">
      <c r="E756" s="84"/>
      <c r="F756" s="84"/>
    </row>
    <row r="757" spans="5:6" ht="18" customHeight="1">
      <c r="E757" s="84"/>
      <c r="F757" s="84"/>
    </row>
    <row r="758" spans="5:6" ht="18" customHeight="1">
      <c r="E758" s="84"/>
      <c r="F758" s="84"/>
    </row>
    <row r="759" spans="5:6" ht="18" customHeight="1">
      <c r="E759" s="84"/>
      <c r="F759" s="84"/>
    </row>
    <row r="760" spans="5:6" ht="18" customHeight="1">
      <c r="E760" s="84"/>
      <c r="F760" s="84"/>
    </row>
    <row r="761" spans="5:6" ht="18" customHeight="1">
      <c r="E761" s="84"/>
      <c r="F761" s="84"/>
    </row>
    <row r="762" spans="5:6" ht="18" customHeight="1">
      <c r="E762" s="84"/>
      <c r="F762" s="84"/>
    </row>
    <row r="763" spans="5:6" ht="18" customHeight="1">
      <c r="E763" s="84"/>
      <c r="F763" s="84"/>
    </row>
    <row r="764" spans="5:6" ht="18" customHeight="1">
      <c r="E764" s="84"/>
      <c r="F764" s="84"/>
    </row>
    <row r="765" spans="5:6" ht="18" customHeight="1">
      <c r="E765" s="84"/>
      <c r="F765" s="84"/>
    </row>
    <row r="766" spans="5:6" ht="18" customHeight="1">
      <c r="E766" s="84"/>
      <c r="F766" s="84"/>
    </row>
    <row r="767" spans="5:6" ht="18" customHeight="1">
      <c r="E767" s="84"/>
      <c r="F767" s="84"/>
    </row>
    <row r="768" spans="5:6" ht="18" customHeight="1">
      <c r="E768" s="84"/>
      <c r="F768" s="84"/>
    </row>
    <row r="769" spans="5:6" ht="18" customHeight="1">
      <c r="E769" s="84"/>
      <c r="F769" s="84"/>
    </row>
    <row r="770" spans="5:6" ht="18" customHeight="1">
      <c r="E770" s="84"/>
      <c r="F770" s="84"/>
    </row>
    <row r="771" spans="5:6" ht="18" customHeight="1">
      <c r="E771" s="84"/>
      <c r="F771" s="84"/>
    </row>
    <row r="772" spans="5:6" ht="18" customHeight="1">
      <c r="E772" s="84"/>
      <c r="F772" s="84"/>
    </row>
    <row r="773" spans="5:6" ht="18" customHeight="1">
      <c r="E773" s="84"/>
      <c r="F773" s="84"/>
    </row>
    <row r="774" spans="5:6" ht="18" customHeight="1">
      <c r="E774" s="84"/>
      <c r="F774" s="84"/>
    </row>
    <row r="775" spans="5:6" ht="18" customHeight="1">
      <c r="E775" s="84"/>
      <c r="F775" s="84"/>
    </row>
    <row r="776" spans="5:6" ht="18" customHeight="1">
      <c r="E776" s="84"/>
      <c r="F776" s="84"/>
    </row>
    <row r="777" spans="5:6" ht="18" customHeight="1">
      <c r="E777" s="84"/>
      <c r="F777" s="84"/>
    </row>
    <row r="778" spans="5:6" ht="18" customHeight="1">
      <c r="E778" s="84"/>
      <c r="F778" s="84"/>
    </row>
    <row r="779" spans="5:6" ht="18" customHeight="1">
      <c r="E779" s="84"/>
      <c r="F779" s="84"/>
    </row>
    <row r="780" spans="5:6" ht="18" customHeight="1">
      <c r="E780" s="84"/>
      <c r="F780" s="84"/>
    </row>
    <row r="781" spans="5:6" ht="18" customHeight="1">
      <c r="E781" s="84"/>
      <c r="F781" s="84"/>
    </row>
    <row r="782" spans="5:6" ht="18" customHeight="1">
      <c r="E782" s="84"/>
      <c r="F782" s="84"/>
    </row>
    <row r="783" spans="5:6" ht="18" customHeight="1">
      <c r="E783" s="84"/>
      <c r="F783" s="84"/>
    </row>
    <row r="784" spans="5:6" ht="18" customHeight="1">
      <c r="E784" s="84"/>
      <c r="F784" s="84"/>
    </row>
    <row r="785" spans="5:6" ht="18" customHeight="1">
      <c r="E785" s="84"/>
      <c r="F785" s="84"/>
    </row>
    <row r="786" spans="5:6" ht="18" customHeight="1">
      <c r="E786" s="84"/>
      <c r="F786" s="84"/>
    </row>
    <row r="787" spans="5:6" ht="18" customHeight="1">
      <c r="E787" s="84"/>
      <c r="F787" s="84"/>
    </row>
    <row r="788" spans="5:6" ht="18" customHeight="1">
      <c r="E788" s="84"/>
      <c r="F788" s="84"/>
    </row>
    <row r="789" spans="5:6" ht="18" customHeight="1">
      <c r="E789" s="84"/>
      <c r="F789" s="84"/>
    </row>
    <row r="790" spans="5:6" ht="18" customHeight="1">
      <c r="E790" s="84"/>
      <c r="F790" s="84"/>
    </row>
    <row r="791" spans="5:6" ht="18" customHeight="1">
      <c r="E791" s="84"/>
      <c r="F791" s="84"/>
    </row>
    <row r="792" spans="5:6" ht="18" customHeight="1">
      <c r="E792" s="84"/>
      <c r="F792" s="84"/>
    </row>
    <row r="793" spans="5:6" ht="18" customHeight="1">
      <c r="E793" s="84"/>
      <c r="F793" s="84"/>
    </row>
    <row r="794" spans="5:6" ht="18" customHeight="1">
      <c r="E794" s="84"/>
      <c r="F794" s="84"/>
    </row>
    <row r="795" spans="5:6" ht="18" customHeight="1">
      <c r="E795" s="84"/>
      <c r="F795" s="84"/>
    </row>
    <row r="796" spans="5:6" ht="18" customHeight="1">
      <c r="E796" s="84"/>
      <c r="F796" s="84"/>
    </row>
    <row r="797" spans="5:6" ht="18" customHeight="1">
      <c r="E797" s="84"/>
      <c r="F797" s="84"/>
    </row>
    <row r="798" spans="5:6" ht="18" customHeight="1">
      <c r="E798" s="84"/>
      <c r="F798" s="84"/>
    </row>
    <row r="799" spans="5:6" ht="18" customHeight="1">
      <c r="E799" s="84"/>
      <c r="F799" s="84"/>
    </row>
    <row r="800" spans="5:6" ht="18" customHeight="1">
      <c r="E800" s="84"/>
      <c r="F800" s="84"/>
    </row>
    <row r="801" spans="5:6" ht="18" customHeight="1">
      <c r="E801" s="84"/>
      <c r="F801" s="84"/>
    </row>
    <row r="802" spans="5:6" ht="18" customHeight="1">
      <c r="E802" s="84"/>
      <c r="F802" s="84"/>
    </row>
    <row r="803" spans="5:6" ht="18" customHeight="1">
      <c r="E803" s="84"/>
      <c r="F803" s="84"/>
    </row>
    <row r="804" spans="5:6" ht="18" customHeight="1">
      <c r="E804" s="84"/>
      <c r="F804" s="84"/>
    </row>
    <row r="805" spans="5:6" ht="18" customHeight="1">
      <c r="E805" s="84"/>
      <c r="F805" s="84"/>
    </row>
    <row r="806" spans="5:6" ht="18" customHeight="1">
      <c r="E806" s="84"/>
      <c r="F806" s="84"/>
    </row>
    <row r="807" spans="5:6" ht="18" customHeight="1">
      <c r="E807" s="84"/>
      <c r="F807" s="84"/>
    </row>
    <row r="808" spans="5:6" ht="18" customHeight="1">
      <c r="E808" s="84"/>
      <c r="F808" s="84"/>
    </row>
    <row r="809" spans="5:6" ht="18" customHeight="1">
      <c r="E809" s="84"/>
      <c r="F809" s="84"/>
    </row>
    <row r="810" spans="5:6" ht="18" customHeight="1">
      <c r="E810" s="84"/>
      <c r="F810" s="84"/>
    </row>
    <row r="811" spans="5:6" ht="18" customHeight="1">
      <c r="E811" s="84"/>
      <c r="F811" s="84"/>
    </row>
    <row r="812" spans="5:6" ht="18" customHeight="1">
      <c r="E812" s="84"/>
      <c r="F812" s="84"/>
    </row>
    <row r="813" spans="5:6" ht="18" customHeight="1">
      <c r="E813" s="84"/>
      <c r="F813" s="84"/>
    </row>
    <row r="814" spans="5:6" ht="18" customHeight="1">
      <c r="E814" s="84"/>
      <c r="F814" s="84"/>
    </row>
    <row r="815" spans="5:6" ht="18" customHeight="1">
      <c r="E815" s="84"/>
      <c r="F815" s="84"/>
    </row>
    <row r="816" spans="5:6" ht="18" customHeight="1">
      <c r="E816" s="84"/>
      <c r="F816" s="84"/>
    </row>
    <row r="817" spans="5:6" ht="18" customHeight="1">
      <c r="E817" s="84"/>
      <c r="F817" s="84"/>
    </row>
    <row r="818" spans="5:6" ht="18" customHeight="1">
      <c r="E818" s="84"/>
      <c r="F818" s="84"/>
    </row>
    <row r="819" spans="5:6" ht="18" customHeight="1">
      <c r="E819" s="84"/>
      <c r="F819" s="84"/>
    </row>
    <row r="820" spans="5:6" ht="18" customHeight="1">
      <c r="E820" s="84"/>
      <c r="F820" s="84"/>
    </row>
    <row r="821" spans="5:6" ht="18" customHeight="1">
      <c r="E821" s="84"/>
      <c r="F821" s="84"/>
    </row>
    <row r="822" spans="5:6" ht="18" customHeight="1">
      <c r="E822" s="84"/>
      <c r="F822" s="84"/>
    </row>
    <row r="823" spans="5:6" ht="18" customHeight="1">
      <c r="E823" s="84"/>
      <c r="F823" s="84"/>
    </row>
    <row r="824" spans="5:6" ht="18" customHeight="1">
      <c r="E824" s="84"/>
      <c r="F824" s="84"/>
    </row>
    <row r="825" spans="5:6" ht="18" customHeight="1">
      <c r="E825" s="84"/>
      <c r="F825" s="84"/>
    </row>
    <row r="826" spans="5:6" ht="18" customHeight="1">
      <c r="E826" s="84"/>
      <c r="F826" s="84"/>
    </row>
    <row r="827" spans="5:6" ht="18" customHeight="1">
      <c r="E827" s="84"/>
      <c r="F827" s="84"/>
    </row>
    <row r="828" spans="5:6" ht="18" customHeight="1">
      <c r="E828" s="84"/>
      <c r="F828" s="84"/>
    </row>
    <row r="829" spans="5:6" ht="18" customHeight="1">
      <c r="E829" s="84"/>
      <c r="F829" s="84"/>
    </row>
    <row r="830" spans="5:6" ht="18" customHeight="1">
      <c r="E830" s="84"/>
      <c r="F830" s="84"/>
    </row>
    <row r="831" spans="5:6" ht="18" customHeight="1">
      <c r="E831" s="84"/>
      <c r="F831" s="84"/>
    </row>
    <row r="832" spans="5:6" ht="18" customHeight="1">
      <c r="E832" s="84"/>
      <c r="F832" s="84"/>
    </row>
    <row r="833" spans="5:6" ht="18" customHeight="1">
      <c r="E833" s="84"/>
      <c r="F833" s="84"/>
    </row>
    <row r="834" spans="5:6" ht="18" customHeight="1">
      <c r="E834" s="84"/>
      <c r="F834" s="84"/>
    </row>
    <row r="835" spans="5:6" ht="18" customHeight="1">
      <c r="E835" s="84"/>
      <c r="F835" s="84"/>
    </row>
    <row r="836" spans="5:6" ht="18" customHeight="1">
      <c r="E836" s="84"/>
      <c r="F836" s="84"/>
    </row>
    <row r="837" spans="5:6" ht="18" customHeight="1">
      <c r="E837" s="84"/>
      <c r="F837" s="84"/>
    </row>
    <row r="838" spans="5:6" ht="18" customHeight="1">
      <c r="E838" s="84"/>
      <c r="F838" s="84"/>
    </row>
    <row r="839" spans="5:6" ht="18" customHeight="1">
      <c r="E839" s="84"/>
      <c r="F839" s="84"/>
    </row>
    <row r="840" spans="5:6" ht="18" customHeight="1">
      <c r="E840" s="84"/>
      <c r="F840" s="84"/>
    </row>
    <row r="841" spans="5:6" ht="18" customHeight="1">
      <c r="E841" s="84"/>
      <c r="F841" s="84"/>
    </row>
    <row r="842" spans="5:6" ht="18" customHeight="1">
      <c r="E842" s="84"/>
      <c r="F842" s="84"/>
    </row>
    <row r="843" spans="5:6" ht="18" customHeight="1">
      <c r="E843" s="84"/>
      <c r="F843" s="84"/>
    </row>
    <row r="844" spans="5:6" ht="18" customHeight="1">
      <c r="E844" s="84"/>
      <c r="F844" s="84"/>
    </row>
    <row r="845" spans="5:6" ht="18" customHeight="1">
      <c r="E845" s="84"/>
      <c r="F845" s="84"/>
    </row>
    <row r="846" spans="5:6" ht="18" customHeight="1">
      <c r="E846" s="84"/>
      <c r="F846" s="84"/>
    </row>
    <row r="847" spans="5:6" ht="18" customHeight="1">
      <c r="E847" s="84"/>
      <c r="F847" s="84"/>
    </row>
    <row r="848" spans="5:6" ht="18" customHeight="1">
      <c r="E848" s="84"/>
      <c r="F848" s="84"/>
    </row>
    <row r="849" spans="5:6" ht="18" customHeight="1">
      <c r="E849" s="84"/>
      <c r="F849" s="84"/>
    </row>
    <row r="850" spans="5:6" ht="18" customHeight="1">
      <c r="E850" s="84"/>
      <c r="F850" s="84"/>
    </row>
    <row r="851" spans="5:6" ht="18" customHeight="1">
      <c r="E851" s="84"/>
      <c r="F851" s="84"/>
    </row>
    <row r="852" spans="5:6" ht="18" customHeight="1">
      <c r="E852" s="84"/>
      <c r="F852" s="84"/>
    </row>
    <row r="853" spans="5:6" ht="18" customHeight="1">
      <c r="E853" s="84"/>
      <c r="F853" s="84"/>
    </row>
    <row r="854" spans="5:6" ht="18" customHeight="1">
      <c r="E854" s="84"/>
      <c r="F854" s="84"/>
    </row>
    <row r="855" spans="5:6" ht="18" customHeight="1">
      <c r="E855" s="84"/>
      <c r="F855" s="84"/>
    </row>
    <row r="856" spans="5:6" ht="18" customHeight="1">
      <c r="E856" s="84"/>
      <c r="F856" s="84"/>
    </row>
    <row r="857" spans="5:6" ht="18" customHeight="1">
      <c r="E857" s="84"/>
      <c r="F857" s="84"/>
    </row>
    <row r="858" spans="5:6" ht="18" customHeight="1">
      <c r="E858" s="84"/>
      <c r="F858" s="84"/>
    </row>
    <row r="859" spans="5:6" ht="18" customHeight="1">
      <c r="E859" s="84"/>
      <c r="F859" s="84"/>
    </row>
    <row r="860" spans="5:6" ht="18" customHeight="1">
      <c r="E860" s="84"/>
      <c r="F860" s="84"/>
    </row>
    <row r="861" spans="5:6" ht="18" customHeight="1">
      <c r="E861" s="84"/>
      <c r="F861" s="84"/>
    </row>
    <row r="862" spans="5:6" ht="18" customHeight="1">
      <c r="E862" s="84"/>
      <c r="F862" s="84"/>
    </row>
    <row r="863" spans="5:6" ht="18" customHeight="1">
      <c r="E863" s="84"/>
      <c r="F863" s="84"/>
    </row>
    <row r="864" spans="5:6" ht="18" customHeight="1">
      <c r="E864" s="84"/>
      <c r="F864" s="84"/>
    </row>
    <row r="865" spans="5:6" ht="18" customHeight="1">
      <c r="E865" s="84"/>
      <c r="F865" s="84"/>
    </row>
    <row r="866" spans="5:6" ht="18" customHeight="1">
      <c r="E866" s="84"/>
      <c r="F866" s="84"/>
    </row>
    <row r="867" spans="5:6" ht="18" customHeight="1">
      <c r="E867" s="84"/>
      <c r="F867" s="84"/>
    </row>
    <row r="868" spans="5:6" ht="18" customHeight="1">
      <c r="E868" s="84"/>
      <c r="F868" s="84"/>
    </row>
    <row r="869" spans="5:6" ht="18" customHeight="1">
      <c r="E869" s="84"/>
      <c r="F869" s="84"/>
    </row>
    <row r="870" spans="5:6" ht="18" customHeight="1">
      <c r="E870" s="84"/>
      <c r="F870" s="84"/>
    </row>
    <row r="871" spans="5:6" ht="18" customHeight="1">
      <c r="E871" s="84"/>
      <c r="F871" s="84"/>
    </row>
    <row r="872" spans="5:6" ht="18" customHeight="1">
      <c r="E872" s="84"/>
      <c r="F872" s="84"/>
    </row>
    <row r="873" spans="5:6" ht="18" customHeight="1">
      <c r="E873" s="84"/>
      <c r="F873" s="84"/>
    </row>
    <row r="874" spans="5:6" ht="18" customHeight="1">
      <c r="E874" s="84"/>
      <c r="F874" s="84"/>
    </row>
    <row r="875" spans="5:6" ht="18" customHeight="1">
      <c r="E875" s="84"/>
      <c r="F875" s="84"/>
    </row>
    <row r="876" spans="5:6" ht="18" customHeight="1">
      <c r="E876" s="84"/>
      <c r="F876" s="84"/>
    </row>
    <row r="877" spans="5:6" ht="18" customHeight="1">
      <c r="E877" s="84"/>
      <c r="F877" s="84"/>
    </row>
    <row r="878" spans="5:6" ht="18" customHeight="1">
      <c r="E878" s="84"/>
      <c r="F878" s="84"/>
    </row>
    <row r="879" spans="5:6" ht="18" customHeight="1">
      <c r="E879" s="84"/>
      <c r="F879" s="84"/>
    </row>
    <row r="880" spans="5:6" ht="18" customHeight="1">
      <c r="E880" s="84"/>
      <c r="F880" s="84"/>
    </row>
    <row r="881" spans="5:6" ht="18" customHeight="1">
      <c r="E881" s="84"/>
      <c r="F881" s="84"/>
    </row>
    <row r="882" spans="5:6" ht="18" customHeight="1">
      <c r="E882" s="84"/>
      <c r="F882" s="84"/>
    </row>
    <row r="883" spans="5:6" ht="18" customHeight="1">
      <c r="E883" s="84"/>
      <c r="F883" s="84"/>
    </row>
    <row r="884" spans="5:6" ht="18" customHeight="1">
      <c r="E884" s="84"/>
      <c r="F884" s="84"/>
    </row>
    <row r="885" spans="5:6" ht="18" customHeight="1">
      <c r="E885" s="84"/>
      <c r="F885" s="84"/>
    </row>
    <row r="886" spans="5:6" ht="18" customHeight="1">
      <c r="E886" s="84"/>
      <c r="F886" s="84"/>
    </row>
    <row r="887" spans="5:6" ht="18" customHeight="1">
      <c r="E887" s="84"/>
      <c r="F887" s="84"/>
    </row>
    <row r="888" spans="5:6" ht="18" customHeight="1">
      <c r="E888" s="84"/>
      <c r="F888" s="84"/>
    </row>
    <row r="889" spans="5:6" ht="18" customHeight="1">
      <c r="E889" s="84"/>
      <c r="F889" s="84"/>
    </row>
    <row r="890" spans="5:6" ht="18" customHeight="1">
      <c r="E890" s="84"/>
      <c r="F890" s="84"/>
    </row>
    <row r="891" spans="5:6" ht="18" customHeight="1">
      <c r="E891" s="84"/>
      <c r="F891" s="84"/>
    </row>
    <row r="892" spans="5:6" ht="18" customHeight="1">
      <c r="E892" s="84"/>
      <c r="F892" s="84"/>
    </row>
    <row r="893" spans="5:6" ht="18" customHeight="1">
      <c r="E893" s="84"/>
      <c r="F893" s="84"/>
    </row>
    <row r="894" spans="5:6" ht="18" customHeight="1">
      <c r="E894" s="84"/>
      <c r="F894" s="84"/>
    </row>
    <row r="895" spans="5:6" ht="18" customHeight="1">
      <c r="E895" s="84"/>
      <c r="F895" s="84"/>
    </row>
    <row r="896" spans="5:6" ht="18" customHeight="1">
      <c r="E896" s="84"/>
      <c r="F896" s="84"/>
    </row>
    <row r="897" spans="5:6" ht="18" customHeight="1">
      <c r="E897" s="84"/>
      <c r="F897" s="84"/>
    </row>
    <row r="898" spans="5:6" ht="18" customHeight="1">
      <c r="E898" s="84"/>
      <c r="F898" s="84"/>
    </row>
    <row r="899" spans="5:6" ht="18" customHeight="1">
      <c r="E899" s="84"/>
      <c r="F899" s="84"/>
    </row>
    <row r="900" spans="5:6" ht="18" customHeight="1">
      <c r="E900" s="84"/>
      <c r="F900" s="84"/>
    </row>
    <row r="901" spans="5:6" ht="18" customHeight="1">
      <c r="E901" s="84"/>
      <c r="F901" s="84"/>
    </row>
    <row r="902" spans="5:6" ht="18" customHeight="1">
      <c r="E902" s="84"/>
      <c r="F902" s="84"/>
    </row>
    <row r="903" spans="5:6" ht="18" customHeight="1">
      <c r="E903" s="84"/>
      <c r="F903" s="84"/>
    </row>
    <row r="904" spans="5:6" ht="18" customHeight="1">
      <c r="E904" s="84"/>
      <c r="F904" s="84"/>
    </row>
    <row r="905" spans="5:6" ht="18" customHeight="1">
      <c r="E905" s="84"/>
      <c r="F905" s="84"/>
    </row>
    <row r="906" spans="5:6" ht="18" customHeight="1">
      <c r="E906" s="84"/>
      <c r="F906" s="84"/>
    </row>
    <row r="907" spans="5:6" ht="18" customHeight="1">
      <c r="E907" s="84"/>
      <c r="F907" s="84"/>
    </row>
    <row r="908" spans="5:6" ht="18" customHeight="1">
      <c r="E908" s="84"/>
      <c r="F908" s="84"/>
    </row>
    <row r="909" spans="5:6" ht="18" customHeight="1">
      <c r="E909" s="84"/>
      <c r="F909" s="84"/>
    </row>
    <row r="910" spans="5:6" ht="18" customHeight="1">
      <c r="E910" s="84"/>
      <c r="F910" s="84"/>
    </row>
    <row r="911" spans="5:6" ht="18" customHeight="1">
      <c r="E911" s="84"/>
      <c r="F911" s="84"/>
    </row>
    <row r="912" spans="5:6" ht="18" customHeight="1">
      <c r="E912" s="84"/>
      <c r="F912" s="84"/>
    </row>
    <row r="913" spans="5:6" ht="18" customHeight="1">
      <c r="E913" s="84"/>
      <c r="F913" s="84"/>
    </row>
    <row r="914" spans="5:6" ht="18" customHeight="1">
      <c r="E914" s="84"/>
      <c r="F914" s="84"/>
    </row>
    <row r="915" spans="5:6" ht="18" customHeight="1">
      <c r="E915" s="84"/>
      <c r="F915" s="84"/>
    </row>
    <row r="916" spans="5:6" ht="18" customHeight="1">
      <c r="E916" s="84"/>
      <c r="F916" s="84"/>
    </row>
    <row r="917" spans="5:6" ht="18" customHeight="1">
      <c r="E917" s="84"/>
      <c r="F917" s="84"/>
    </row>
    <row r="918" spans="5:6" ht="18" customHeight="1">
      <c r="E918" s="84"/>
      <c r="F918" s="84"/>
    </row>
    <row r="919" spans="5:6" ht="18" customHeight="1">
      <c r="E919" s="84"/>
      <c r="F919" s="84"/>
    </row>
    <row r="920" spans="5:6" ht="18" customHeight="1">
      <c r="E920" s="84"/>
      <c r="F920" s="84"/>
    </row>
    <row r="921" spans="5:6" ht="18" customHeight="1">
      <c r="E921" s="84"/>
      <c r="F921" s="84"/>
    </row>
    <row r="922" spans="5:6" ht="18" customHeight="1">
      <c r="E922" s="84"/>
      <c r="F922" s="84"/>
    </row>
    <row r="923" spans="5:6" ht="18" customHeight="1">
      <c r="E923" s="84"/>
      <c r="F923" s="84"/>
    </row>
    <row r="924" spans="5:6" ht="18" customHeight="1">
      <c r="E924" s="84"/>
      <c r="F924" s="84"/>
    </row>
    <row r="925" spans="5:6" ht="18" customHeight="1">
      <c r="E925" s="84"/>
      <c r="F925" s="84"/>
    </row>
    <row r="926" spans="5:6" ht="18" customHeight="1">
      <c r="E926" s="84"/>
      <c r="F926" s="84"/>
    </row>
    <row r="927" spans="5:6" ht="18" customHeight="1">
      <c r="E927" s="84"/>
      <c r="F927" s="84"/>
    </row>
    <row r="928" spans="5:6" ht="18" customHeight="1">
      <c r="E928" s="84"/>
      <c r="F928" s="84"/>
    </row>
    <row r="929" spans="5:6" ht="18" customHeight="1">
      <c r="E929" s="84"/>
      <c r="F929" s="84"/>
    </row>
    <row r="930" spans="5:6" ht="18" customHeight="1">
      <c r="E930" s="84"/>
      <c r="F930" s="84"/>
    </row>
    <row r="931" spans="5:6" ht="18" customHeight="1">
      <c r="E931" s="84"/>
      <c r="F931" s="84"/>
    </row>
    <row r="932" spans="5:6" ht="18" customHeight="1">
      <c r="E932" s="84"/>
      <c r="F932" s="84"/>
    </row>
    <row r="933" spans="5:6" ht="18" customHeight="1">
      <c r="E933" s="84"/>
      <c r="F933" s="84"/>
    </row>
    <row r="934" spans="5:6" ht="18" customHeight="1">
      <c r="E934" s="84"/>
      <c r="F934" s="84"/>
    </row>
    <row r="935" spans="5:6" ht="18" customHeight="1">
      <c r="E935" s="84"/>
      <c r="F935" s="84"/>
    </row>
    <row r="936" spans="5:6" ht="18" customHeight="1">
      <c r="E936" s="84"/>
      <c r="F936" s="84"/>
    </row>
    <row r="937" spans="5:6" ht="18" customHeight="1">
      <c r="E937" s="84"/>
      <c r="F937" s="84"/>
    </row>
    <row r="938" spans="5:6" ht="18" customHeight="1">
      <c r="E938" s="84"/>
      <c r="F938" s="84"/>
    </row>
    <row r="939" spans="5:6" ht="18" customHeight="1">
      <c r="E939" s="84"/>
      <c r="F939" s="84"/>
    </row>
    <row r="940" spans="5:6" ht="18" customHeight="1">
      <c r="E940" s="84"/>
      <c r="F940" s="84"/>
    </row>
    <row r="941" spans="5:6" ht="18" customHeight="1">
      <c r="E941" s="84"/>
      <c r="F941" s="84"/>
    </row>
    <row r="942" spans="5:6" ht="18" customHeight="1">
      <c r="E942" s="84"/>
      <c r="F942" s="84"/>
    </row>
    <row r="943" spans="5:6" ht="18" customHeight="1">
      <c r="E943" s="84"/>
      <c r="F943" s="84"/>
    </row>
    <row r="944" spans="5:6" ht="18" customHeight="1">
      <c r="E944" s="84"/>
      <c r="F944" s="84"/>
    </row>
    <row r="945" spans="5:6" ht="18" customHeight="1">
      <c r="E945" s="84"/>
      <c r="F945" s="84"/>
    </row>
    <row r="946" spans="5:6" ht="18" customHeight="1">
      <c r="E946" s="84"/>
      <c r="F946" s="84"/>
    </row>
    <row r="947" spans="5:6" ht="18" customHeight="1">
      <c r="E947" s="84"/>
      <c r="F947" s="84"/>
    </row>
    <row r="948" spans="5:6" ht="18" customHeight="1">
      <c r="E948" s="84"/>
      <c r="F948" s="84"/>
    </row>
    <row r="949" spans="5:6" ht="18" customHeight="1">
      <c r="E949" s="84"/>
      <c r="F949" s="84"/>
    </row>
    <row r="950" spans="5:6" ht="18" customHeight="1">
      <c r="E950" s="84"/>
      <c r="F950" s="84"/>
    </row>
    <row r="951" spans="5:6" ht="18" customHeight="1">
      <c r="E951" s="84"/>
      <c r="F951" s="84"/>
    </row>
    <row r="952" spans="5:6" ht="18" customHeight="1">
      <c r="E952" s="84"/>
      <c r="F952" s="84"/>
    </row>
    <row r="953" spans="5:6" ht="18" customHeight="1">
      <c r="E953" s="84"/>
      <c r="F953" s="84"/>
    </row>
    <row r="954" spans="5:6" ht="18" customHeight="1">
      <c r="E954" s="84"/>
      <c r="F954" s="84"/>
    </row>
    <row r="955" spans="5:6" ht="18" customHeight="1">
      <c r="E955" s="84"/>
      <c r="F955" s="84"/>
    </row>
    <row r="956" spans="5:6" ht="18" customHeight="1">
      <c r="E956" s="84"/>
      <c r="F956" s="84"/>
    </row>
    <row r="957" spans="5:6" ht="18" customHeight="1">
      <c r="E957" s="84"/>
      <c r="F957" s="84"/>
    </row>
    <row r="958" spans="5:6" ht="18" customHeight="1">
      <c r="E958" s="84"/>
      <c r="F958" s="84"/>
    </row>
    <row r="959" spans="5:6" ht="18" customHeight="1">
      <c r="E959" s="84"/>
      <c r="F959" s="84"/>
    </row>
    <row r="960" spans="5:6" ht="18" customHeight="1">
      <c r="E960" s="84"/>
      <c r="F960" s="84"/>
    </row>
    <row r="961" spans="5:6" ht="18" customHeight="1">
      <c r="E961" s="84"/>
      <c r="F961" s="84"/>
    </row>
    <row r="962" spans="5:6" ht="18" customHeight="1">
      <c r="E962" s="84"/>
      <c r="F962" s="84"/>
    </row>
    <row r="963" spans="5:6" ht="18" customHeight="1">
      <c r="E963" s="84"/>
      <c r="F963" s="84"/>
    </row>
    <row r="964" spans="5:6" ht="18" customHeight="1">
      <c r="E964" s="84"/>
      <c r="F964" s="84"/>
    </row>
    <row r="965" spans="5:6" ht="18" customHeight="1">
      <c r="E965" s="84"/>
      <c r="F965" s="84"/>
    </row>
    <row r="966" spans="5:6" ht="18" customHeight="1">
      <c r="E966" s="84"/>
      <c r="F966" s="84"/>
    </row>
    <row r="967" spans="5:6" ht="18" customHeight="1">
      <c r="E967" s="84"/>
      <c r="F967" s="84"/>
    </row>
    <row r="968" spans="5:6" ht="18" customHeight="1">
      <c r="E968" s="84"/>
      <c r="F968" s="84"/>
    </row>
    <row r="969" spans="5:6" ht="18" customHeight="1">
      <c r="E969" s="84"/>
      <c r="F969" s="84"/>
    </row>
    <row r="970" spans="5:6" ht="18" customHeight="1">
      <c r="E970" s="84"/>
      <c r="F970" s="84"/>
    </row>
    <row r="971" spans="5:6" ht="18" customHeight="1">
      <c r="E971" s="84"/>
      <c r="F971" s="84"/>
    </row>
    <row r="972" spans="5:6" ht="18" customHeight="1">
      <c r="E972" s="84"/>
      <c r="F972" s="84"/>
    </row>
    <row r="973" spans="5:6" ht="18" customHeight="1">
      <c r="E973" s="84"/>
      <c r="F973" s="84"/>
    </row>
    <row r="974" spans="5:6" ht="18" customHeight="1">
      <c r="E974" s="84"/>
      <c r="F974" s="84"/>
    </row>
    <row r="975" spans="5:6" ht="18" customHeight="1">
      <c r="E975" s="84"/>
      <c r="F975" s="84"/>
    </row>
    <row r="976" spans="5:6" ht="18" customHeight="1">
      <c r="E976" s="84"/>
      <c r="F976" s="84"/>
    </row>
    <row r="977" spans="5:6" ht="18" customHeight="1">
      <c r="E977" s="84"/>
      <c r="F977" s="84"/>
    </row>
  </sheetData>
  <phoneticPr fontId="4" type="noConversion"/>
  <conditionalFormatting sqref="D1">
    <cfRule type="cellIs" dxfId="4" priority="2" operator="equal">
      <formula>0</formula>
    </cfRule>
  </conditionalFormatting>
  <conditionalFormatting sqref="F1">
    <cfRule type="cellIs" dxfId="3" priority="1" operator="equal">
      <formula>0</formula>
    </cfRule>
  </conditionalFormatting>
  <conditionalFormatting sqref="G1">
    <cfRule type="cellIs" dxfId="2" priority="5" operator="equal">
      <formula>0</formula>
    </cfRule>
  </conditionalFormatting>
  <conditionalFormatting sqref="H1">
    <cfRule type="cellIs" dxfId="1" priority="4" operator="equal">
      <formula>0</formula>
    </cfRule>
  </conditionalFormatting>
  <conditionalFormatting sqref="I1">
    <cfRule type="cellIs" dxfId="0" priority="3" operator="equal">
      <formula>0</formula>
    </cfRule>
  </conditionalFormatting>
  <pageMargins left="0.7" right="0.7" top="0.75" bottom="0.75" header="0.3" footer="0.3"/>
  <pageSetup paperSize="9" orientation="portrait" horizontalDpi="0" verticalDpi="0"/>
  <tableParts count="1">
    <tablePart r:id="rId1"/>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I23"/>
  <sheetViews>
    <sheetView zoomScaleNormal="100" workbookViewId="0">
      <pane ySplit="1" topLeftCell="A4" activePane="bottomLeft" state="frozen"/>
      <selection pane="bottomLeft" activeCell="E1" sqref="E1"/>
    </sheetView>
  </sheetViews>
  <sheetFormatPr baseColWidth="10" defaultColWidth="9" defaultRowHeight="15.75"/>
  <cols>
    <col min="1" max="1" width="9.375" style="7" customWidth="1"/>
    <col min="2" max="2" width="9" style="7"/>
    <col min="3" max="3" width="42.875" style="7" bestFit="1" customWidth="1"/>
    <col min="4" max="4" width="26" style="35" bestFit="1" customWidth="1"/>
    <col min="5" max="5" width="58.25" style="35" bestFit="1" customWidth="1"/>
    <col min="6" max="6" width="35.875" style="36" customWidth="1"/>
    <col min="7" max="7" width="35.125" style="36" hidden="1" customWidth="1"/>
    <col min="8" max="8" width="26.125" style="36" bestFit="1" customWidth="1"/>
    <col min="9" max="9" width="225.625" style="36" bestFit="1" customWidth="1"/>
    <col min="10" max="16384" width="9" style="36"/>
  </cols>
  <sheetData>
    <row r="1" spans="1:9" s="8" customFormat="1">
      <c r="A1" s="87" t="s">
        <v>76</v>
      </c>
      <c r="B1" s="87" t="s">
        <v>77</v>
      </c>
      <c r="C1" s="87" t="s">
        <v>0</v>
      </c>
      <c r="D1" s="87" t="s">
        <v>182</v>
      </c>
      <c r="E1" s="87" t="s">
        <v>183</v>
      </c>
      <c r="F1" s="87" t="s">
        <v>184</v>
      </c>
      <c r="G1" s="8" t="s">
        <v>185</v>
      </c>
      <c r="H1" s="87" t="s">
        <v>186</v>
      </c>
      <c r="I1" s="87" t="s">
        <v>74</v>
      </c>
    </row>
    <row r="2" spans="1:9">
      <c r="A2" s="7" t="s">
        <v>92</v>
      </c>
      <c r="B2" s="7">
        <v>2008</v>
      </c>
      <c r="C2" s="10" t="s">
        <v>5</v>
      </c>
      <c r="D2" s="35" t="s">
        <v>108</v>
      </c>
      <c r="E2" s="35" t="s">
        <v>106</v>
      </c>
      <c r="F2" s="35"/>
    </row>
    <row r="3" spans="1:9">
      <c r="A3" s="7" t="s">
        <v>92</v>
      </c>
      <c r="B3" s="7">
        <v>2009</v>
      </c>
      <c r="C3" s="10" t="s">
        <v>5</v>
      </c>
      <c r="D3" s="35" t="s">
        <v>110</v>
      </c>
      <c r="E3" s="35" t="s">
        <v>111</v>
      </c>
      <c r="F3" s="35"/>
    </row>
    <row r="4" spans="1:9">
      <c r="A4" s="9" t="s">
        <v>92</v>
      </c>
      <c r="B4" s="9">
        <v>2000</v>
      </c>
      <c r="C4" s="9" t="s">
        <v>10</v>
      </c>
      <c r="D4" s="19" t="s">
        <v>117</v>
      </c>
      <c r="E4" s="35" t="s">
        <v>119</v>
      </c>
      <c r="F4" s="35"/>
    </row>
    <row r="5" spans="1:9">
      <c r="A5" s="9" t="s">
        <v>92</v>
      </c>
      <c r="B5" s="9">
        <v>2000</v>
      </c>
      <c r="C5" s="9" t="s">
        <v>10</v>
      </c>
      <c r="D5" s="11" t="s">
        <v>118</v>
      </c>
      <c r="E5" s="35" t="s">
        <v>120</v>
      </c>
      <c r="F5" s="35"/>
    </row>
    <row r="6" spans="1:9">
      <c r="A6" s="9" t="s">
        <v>92</v>
      </c>
      <c r="B6" s="9">
        <v>2000</v>
      </c>
      <c r="C6" s="9" t="s">
        <v>10</v>
      </c>
      <c r="D6" s="11" t="s">
        <v>121</v>
      </c>
      <c r="E6" s="35" t="s">
        <v>122</v>
      </c>
      <c r="F6" s="35"/>
    </row>
    <row r="7" spans="1:9">
      <c r="A7" s="9" t="s">
        <v>92</v>
      </c>
      <c r="B7" s="9">
        <v>2000</v>
      </c>
      <c r="C7" s="9" t="s">
        <v>10</v>
      </c>
      <c r="D7" s="11" t="s">
        <v>123</v>
      </c>
      <c r="E7" s="35" t="s">
        <v>115</v>
      </c>
      <c r="F7" s="35"/>
    </row>
    <row r="8" spans="1:9">
      <c r="A8" s="9" t="s">
        <v>92</v>
      </c>
      <c r="B8" s="9">
        <v>2000</v>
      </c>
      <c r="C8" s="9" t="s">
        <v>10</v>
      </c>
      <c r="D8" s="11" t="s">
        <v>124</v>
      </c>
      <c r="E8" s="35" t="s">
        <v>115</v>
      </c>
      <c r="F8" s="35"/>
    </row>
    <row r="9" spans="1:9">
      <c r="A9" s="9" t="s">
        <v>92</v>
      </c>
      <c r="B9" s="9">
        <v>2000</v>
      </c>
      <c r="C9" s="9" t="s">
        <v>10</v>
      </c>
      <c r="D9" s="11" t="s">
        <v>125</v>
      </c>
      <c r="E9" s="35" t="s">
        <v>115</v>
      </c>
      <c r="F9" s="35"/>
    </row>
    <row r="10" spans="1:9">
      <c r="A10" s="7" t="s">
        <v>92</v>
      </c>
      <c r="B10" s="7">
        <v>2004</v>
      </c>
      <c r="C10" s="10" t="s">
        <v>10</v>
      </c>
      <c r="D10" s="11" t="s">
        <v>121</v>
      </c>
      <c r="E10" s="35" t="s">
        <v>131</v>
      </c>
      <c r="F10" s="35"/>
    </row>
    <row r="11" spans="1:9">
      <c r="A11" s="7" t="s">
        <v>92</v>
      </c>
      <c r="B11" s="7">
        <v>2004</v>
      </c>
      <c r="C11" s="10" t="s">
        <v>10</v>
      </c>
      <c r="D11" s="11" t="s">
        <v>129</v>
      </c>
      <c r="E11" s="35" t="s">
        <v>108</v>
      </c>
      <c r="F11" s="35"/>
    </row>
    <row r="12" spans="1:9">
      <c r="A12" s="7" t="s">
        <v>92</v>
      </c>
      <c r="B12" s="7">
        <v>2007</v>
      </c>
      <c r="C12" s="10" t="s">
        <v>10</v>
      </c>
      <c r="D12" s="11" t="s">
        <v>118</v>
      </c>
      <c r="E12" s="35" t="s">
        <v>132</v>
      </c>
      <c r="F12" s="35"/>
    </row>
    <row r="13" spans="1:9">
      <c r="A13" s="7" t="s">
        <v>92</v>
      </c>
      <c r="B13" s="7">
        <v>2007</v>
      </c>
      <c r="C13" s="10" t="s">
        <v>10</v>
      </c>
      <c r="D13" s="19" t="s">
        <v>126</v>
      </c>
      <c r="E13" s="35" t="s">
        <v>115</v>
      </c>
      <c r="F13" s="35"/>
    </row>
    <row r="14" spans="1:9">
      <c r="A14" s="7" t="s">
        <v>92</v>
      </c>
      <c r="B14" s="7">
        <v>2008</v>
      </c>
      <c r="C14" s="10" t="s">
        <v>10</v>
      </c>
      <c r="D14" s="11" t="s">
        <v>128</v>
      </c>
      <c r="E14" s="35" t="s">
        <v>114</v>
      </c>
      <c r="F14" s="35"/>
    </row>
    <row r="15" spans="1:9">
      <c r="A15" s="7" t="s">
        <v>92</v>
      </c>
      <c r="B15" s="7">
        <v>2009</v>
      </c>
      <c r="C15" s="10" t="s">
        <v>10</v>
      </c>
      <c r="D15" s="11" t="s">
        <v>130</v>
      </c>
      <c r="E15" s="35" t="s">
        <v>111</v>
      </c>
      <c r="F15" s="35"/>
    </row>
    <row r="16" spans="1:9">
      <c r="A16" s="7" t="s">
        <v>92</v>
      </c>
      <c r="B16" s="7">
        <v>2010</v>
      </c>
      <c r="C16" s="10" t="s">
        <v>10</v>
      </c>
      <c r="D16" s="11" t="s">
        <v>118</v>
      </c>
      <c r="E16" s="35" t="s">
        <v>132</v>
      </c>
      <c r="F16" s="35"/>
    </row>
    <row r="17" spans="1:9">
      <c r="A17" s="7" t="s">
        <v>92</v>
      </c>
      <c r="B17" s="7">
        <v>2010</v>
      </c>
      <c r="C17" s="10" t="s">
        <v>10</v>
      </c>
      <c r="D17" s="11" t="s">
        <v>121</v>
      </c>
      <c r="E17" s="35" t="s">
        <v>133</v>
      </c>
      <c r="F17" s="35"/>
    </row>
    <row r="18" spans="1:9">
      <c r="A18" s="7" t="s">
        <v>92</v>
      </c>
      <c r="B18" s="7">
        <v>2010</v>
      </c>
      <c r="C18" s="10" t="s">
        <v>10</v>
      </c>
      <c r="D18" s="11" t="s">
        <v>127</v>
      </c>
      <c r="E18" s="35" t="s">
        <v>134</v>
      </c>
      <c r="F18" s="35"/>
    </row>
    <row r="19" spans="1:9">
      <c r="A19" s="7" t="s">
        <v>92</v>
      </c>
      <c r="B19" s="7">
        <v>2006</v>
      </c>
      <c r="C19" s="10" t="s">
        <v>12</v>
      </c>
      <c r="D19" s="35" t="s">
        <v>137</v>
      </c>
      <c r="E19" s="35" t="s">
        <v>135</v>
      </c>
      <c r="F19" s="35"/>
    </row>
    <row r="20" spans="1:9">
      <c r="A20" s="7" t="s">
        <v>92</v>
      </c>
      <c r="B20" s="7">
        <v>2008</v>
      </c>
      <c r="C20" s="10" t="s">
        <v>12</v>
      </c>
      <c r="D20" s="35" t="s">
        <v>187</v>
      </c>
      <c r="E20" s="35" t="s">
        <v>188</v>
      </c>
      <c r="F20" s="35"/>
    </row>
    <row r="21" spans="1:9">
      <c r="A21" s="7" t="s">
        <v>92</v>
      </c>
      <c r="B21" s="7">
        <v>2008</v>
      </c>
      <c r="C21" s="10" t="s">
        <v>14</v>
      </c>
      <c r="D21" s="35" t="s">
        <v>141</v>
      </c>
      <c r="E21" s="35" t="s">
        <v>140</v>
      </c>
      <c r="F21" s="35"/>
      <c r="I21" s="35" t="s">
        <v>71</v>
      </c>
    </row>
    <row r="22" spans="1:9">
      <c r="A22" s="7" t="s">
        <v>92</v>
      </c>
      <c r="B22" s="7">
        <v>2008</v>
      </c>
      <c r="C22" s="10" t="s">
        <v>14</v>
      </c>
      <c r="D22" s="35" t="s">
        <v>142</v>
      </c>
      <c r="E22" s="35" t="s">
        <v>140</v>
      </c>
      <c r="F22" s="35"/>
    </row>
    <row r="23" spans="1:9">
      <c r="A23" s="7" t="s">
        <v>92</v>
      </c>
      <c r="B23" s="7">
        <v>2010</v>
      </c>
      <c r="C23" s="10" t="s">
        <v>35</v>
      </c>
      <c r="D23" s="46" t="s">
        <v>161</v>
      </c>
      <c r="E23" s="35" t="s">
        <v>162</v>
      </c>
      <c r="F23" s="35"/>
    </row>
  </sheetData>
  <dataConsolidate>
    <dataRefs count="4">
      <dataRef ref="A1:XFD1048576" sheet="Concentration Metrics"/>
      <dataRef ref="A2:H132" sheet="Mergers &amp; Acquisitions"/>
      <dataRef ref="A2:O276" sheet="Wireless"/>
      <dataRef ref="A1:M525" sheet="Wireline"/>
    </dataRefs>
  </dataConsolidate>
  <phoneticPr fontId="11" type="noConversion"/>
  <pageMargins left="0.7" right="0.7" top="0.75" bottom="0.75" header="0.3" footer="0.3"/>
  <pageSetup paperSize="9" orientation="portrait" verticalDpi="0" r:id="rId1"/>
  <tableParts count="1">
    <tablePart r:id="rId2"/>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6"/>
  <dimension ref="A1:G78"/>
  <sheetViews>
    <sheetView zoomScaleNormal="100" workbookViewId="0">
      <selection activeCell="A2" sqref="A2"/>
    </sheetView>
  </sheetViews>
  <sheetFormatPr baseColWidth="10" defaultColWidth="10.875" defaultRowHeight="18" customHeight="1"/>
  <cols>
    <col min="1" max="1" width="10.875" style="7"/>
    <col min="2" max="2" width="13.375" style="7" customWidth="1"/>
    <col min="3" max="3" width="43.875" style="7" customWidth="1"/>
    <col min="4" max="5" width="10.875" style="36"/>
    <col min="6" max="6" width="13.375" style="36" customWidth="1"/>
    <col min="7" max="7" width="129" style="36" customWidth="1"/>
    <col min="8" max="16384" width="10.875" style="36"/>
  </cols>
  <sheetData>
    <row r="1" spans="1:7" s="162" customFormat="1" ht="18" customHeight="1">
      <c r="A1" s="8" t="s">
        <v>76</v>
      </c>
      <c r="B1" s="8" t="s">
        <v>77</v>
      </c>
      <c r="C1" s="8" t="s">
        <v>0</v>
      </c>
      <c r="D1" s="162" t="s">
        <v>189</v>
      </c>
      <c r="E1" s="162" t="s">
        <v>190</v>
      </c>
      <c r="F1" s="162" t="s">
        <v>191</v>
      </c>
      <c r="G1" s="91" t="s">
        <v>74</v>
      </c>
    </row>
    <row r="2" spans="1:7" ht="18" customHeight="1">
      <c r="A2" s="7" t="s">
        <v>92</v>
      </c>
      <c r="B2" s="28">
        <v>2006</v>
      </c>
      <c r="C2" s="7" t="s">
        <v>93</v>
      </c>
      <c r="E2" s="30">
        <v>4481</v>
      </c>
      <c r="F2" s="30">
        <v>2004</v>
      </c>
      <c r="G2" s="16" t="s">
        <v>192</v>
      </c>
    </row>
    <row r="3" spans="1:7" ht="18" customHeight="1">
      <c r="A3" s="7" t="s">
        <v>92</v>
      </c>
      <c r="B3" s="28">
        <v>2007</v>
      </c>
      <c r="C3" s="7" t="s">
        <v>93</v>
      </c>
      <c r="E3" s="30">
        <v>4208</v>
      </c>
      <c r="F3" s="30">
        <v>1882</v>
      </c>
    </row>
    <row r="4" spans="1:7" ht="18" customHeight="1">
      <c r="A4" s="7" t="s">
        <v>92</v>
      </c>
      <c r="B4" s="28">
        <v>2008</v>
      </c>
      <c r="C4" s="7" t="s">
        <v>93</v>
      </c>
      <c r="E4" s="30">
        <v>3855</v>
      </c>
      <c r="F4" s="30">
        <v>1457</v>
      </c>
    </row>
    <row r="5" spans="1:7" ht="18" customHeight="1">
      <c r="A5" s="7" t="s">
        <v>92</v>
      </c>
      <c r="B5" s="28">
        <v>2009</v>
      </c>
      <c r="C5" s="7" t="s">
        <v>93</v>
      </c>
      <c r="E5" s="30">
        <v>3620</v>
      </c>
      <c r="F5" s="30">
        <v>1368</v>
      </c>
    </row>
    <row r="6" spans="1:7" ht="18" customHeight="1">
      <c r="A6" s="7" t="s">
        <v>92</v>
      </c>
      <c r="B6" s="28">
        <v>2010</v>
      </c>
      <c r="C6" s="7" t="s">
        <v>93</v>
      </c>
      <c r="E6" s="30">
        <v>3321</v>
      </c>
      <c r="F6" s="30">
        <v>1255</v>
      </c>
    </row>
    <row r="7" spans="1:7" ht="18" customHeight="1">
      <c r="A7" s="7" t="s">
        <v>92</v>
      </c>
      <c r="B7" s="28">
        <v>2012</v>
      </c>
      <c r="C7" s="7" t="s">
        <v>93</v>
      </c>
      <c r="E7" s="30">
        <v>3190</v>
      </c>
      <c r="F7" s="30">
        <v>1302</v>
      </c>
    </row>
    <row r="8" spans="1:7" ht="18" customHeight="1">
      <c r="A8" s="7" t="s">
        <v>92</v>
      </c>
      <c r="B8" s="28">
        <v>2000</v>
      </c>
      <c r="C8" s="7" t="s">
        <v>94</v>
      </c>
      <c r="E8" s="30">
        <v>866</v>
      </c>
      <c r="F8" s="30">
        <v>306</v>
      </c>
    </row>
    <row r="9" spans="1:7" ht="18" customHeight="1">
      <c r="A9" s="7" t="s">
        <v>92</v>
      </c>
      <c r="B9" s="28">
        <v>2002</v>
      </c>
      <c r="C9" s="7" t="s">
        <v>94</v>
      </c>
      <c r="E9" s="30">
        <v>1748</v>
      </c>
      <c r="F9" s="30">
        <v>583</v>
      </c>
    </row>
    <row r="10" spans="1:7" ht="18" customHeight="1">
      <c r="A10" s="7" t="s">
        <v>92</v>
      </c>
      <c r="B10" s="28">
        <v>2004</v>
      </c>
      <c r="C10" s="7" t="s">
        <v>94</v>
      </c>
      <c r="E10" s="30">
        <v>1288</v>
      </c>
      <c r="F10" s="30">
        <v>408</v>
      </c>
    </row>
    <row r="11" spans="1:7" ht="18" customHeight="1">
      <c r="A11" s="7" t="s">
        <v>92</v>
      </c>
      <c r="B11" s="28">
        <v>2005</v>
      </c>
      <c r="C11" s="7" t="s">
        <v>94</v>
      </c>
      <c r="E11" s="30">
        <v>1542</v>
      </c>
      <c r="F11" s="30">
        <v>488</v>
      </c>
    </row>
    <row r="12" spans="1:7" ht="18" customHeight="1">
      <c r="A12" s="7" t="s">
        <v>92</v>
      </c>
      <c r="B12" s="28">
        <v>2006</v>
      </c>
      <c r="C12" s="7" t="s">
        <v>94</v>
      </c>
      <c r="E12" s="30">
        <v>2427</v>
      </c>
      <c r="F12" s="30">
        <v>768</v>
      </c>
    </row>
    <row r="13" spans="1:7" ht="18" customHeight="1">
      <c r="A13" s="7" t="s">
        <v>92</v>
      </c>
      <c r="B13" s="28">
        <v>2007</v>
      </c>
      <c r="C13" s="7" t="s">
        <v>94</v>
      </c>
      <c r="E13" s="30">
        <v>3233</v>
      </c>
      <c r="F13" s="30">
        <v>1143</v>
      </c>
    </row>
    <row r="14" spans="1:7" ht="18" customHeight="1">
      <c r="A14" s="7" t="s">
        <v>92</v>
      </c>
      <c r="B14" s="28">
        <v>2008</v>
      </c>
      <c r="C14" s="7" t="s">
        <v>94</v>
      </c>
      <c r="E14" s="30">
        <v>2632</v>
      </c>
      <c r="F14" s="30">
        <v>931</v>
      </c>
    </row>
    <row r="15" spans="1:7" ht="18" customHeight="1">
      <c r="A15" s="7" t="s">
        <v>92</v>
      </c>
      <c r="B15" s="28">
        <v>2009</v>
      </c>
      <c r="C15" s="7" t="s">
        <v>94</v>
      </c>
      <c r="E15" s="30">
        <v>2384</v>
      </c>
      <c r="F15" s="30">
        <v>901</v>
      </c>
    </row>
    <row r="16" spans="1:7" ht="18" customHeight="1">
      <c r="A16" s="7" t="s">
        <v>92</v>
      </c>
      <c r="B16" s="28">
        <v>2010</v>
      </c>
      <c r="C16" s="7" t="s">
        <v>94</v>
      </c>
      <c r="E16" s="30">
        <v>2543</v>
      </c>
      <c r="F16" s="30">
        <v>961</v>
      </c>
    </row>
    <row r="17" spans="1:6" ht="18" customHeight="1">
      <c r="A17" s="7" t="s">
        <v>92</v>
      </c>
      <c r="B17" s="28">
        <v>2013</v>
      </c>
      <c r="C17" s="7" t="s">
        <v>94</v>
      </c>
      <c r="E17" s="30">
        <v>2534</v>
      </c>
      <c r="F17" s="30">
        <v>1267</v>
      </c>
    </row>
    <row r="18" spans="1:6" ht="18" customHeight="1">
      <c r="A18" s="7" t="s">
        <v>92</v>
      </c>
      <c r="B18" s="28">
        <v>2000</v>
      </c>
      <c r="C18" s="7" t="s">
        <v>10</v>
      </c>
      <c r="E18" s="15"/>
      <c r="F18" s="15"/>
    </row>
    <row r="19" spans="1:6" ht="18" customHeight="1">
      <c r="A19" s="7" t="s">
        <v>92</v>
      </c>
      <c r="B19" s="28">
        <v>2004</v>
      </c>
      <c r="C19" s="7" t="s">
        <v>10</v>
      </c>
      <c r="E19" s="30">
        <v>1435</v>
      </c>
      <c r="F19" s="30">
        <v>586</v>
      </c>
    </row>
    <row r="20" spans="1:6" ht="18" customHeight="1">
      <c r="A20" s="7" t="s">
        <v>92</v>
      </c>
      <c r="B20" s="28">
        <v>2007</v>
      </c>
      <c r="C20" s="7" t="s">
        <v>10</v>
      </c>
      <c r="E20" s="30">
        <v>2310</v>
      </c>
      <c r="F20" s="30">
        <v>943</v>
      </c>
    </row>
    <row r="21" spans="1:6" ht="18" customHeight="1">
      <c r="A21" s="7" t="s">
        <v>92</v>
      </c>
      <c r="B21" s="28">
        <v>2008</v>
      </c>
      <c r="C21" s="7" t="s">
        <v>10</v>
      </c>
      <c r="E21" s="30">
        <v>1998</v>
      </c>
      <c r="F21" s="30">
        <v>816</v>
      </c>
    </row>
    <row r="22" spans="1:6" ht="18" customHeight="1">
      <c r="A22" s="7" t="s">
        <v>92</v>
      </c>
      <c r="B22" s="28">
        <v>2009</v>
      </c>
      <c r="C22" s="7" t="s">
        <v>10</v>
      </c>
      <c r="E22" s="30">
        <v>1277</v>
      </c>
      <c r="F22" s="30">
        <v>571</v>
      </c>
    </row>
    <row r="23" spans="1:6" ht="18" customHeight="1">
      <c r="A23" s="7" t="s">
        <v>92</v>
      </c>
      <c r="B23" s="28">
        <v>2010</v>
      </c>
      <c r="C23" s="7" t="s">
        <v>10</v>
      </c>
      <c r="E23" s="30">
        <v>1256</v>
      </c>
      <c r="F23" s="30">
        <v>562</v>
      </c>
    </row>
    <row r="24" spans="1:6" ht="18" customHeight="1">
      <c r="A24" s="7" t="s">
        <v>92</v>
      </c>
      <c r="B24" s="28">
        <v>2012</v>
      </c>
      <c r="C24" s="7" t="s">
        <v>10</v>
      </c>
      <c r="E24" s="30">
        <v>1246</v>
      </c>
      <c r="F24" s="30">
        <v>557</v>
      </c>
    </row>
    <row r="25" spans="1:6" ht="18" customHeight="1">
      <c r="A25" s="7" t="s">
        <v>92</v>
      </c>
      <c r="B25" s="28">
        <v>2000</v>
      </c>
      <c r="C25" s="7" t="s">
        <v>12</v>
      </c>
      <c r="E25" s="30">
        <v>3260</v>
      </c>
      <c r="F25" s="30">
        <v>1882</v>
      </c>
    </row>
    <row r="26" spans="1:6" ht="18" customHeight="1">
      <c r="A26" s="7" t="s">
        <v>92</v>
      </c>
      <c r="B26" s="28">
        <v>2004</v>
      </c>
      <c r="C26" s="7" t="s">
        <v>12</v>
      </c>
      <c r="E26" s="30">
        <v>1637</v>
      </c>
      <c r="F26" s="30">
        <v>732</v>
      </c>
    </row>
    <row r="27" spans="1:6" ht="18" customHeight="1">
      <c r="A27" s="7" t="s">
        <v>92</v>
      </c>
      <c r="B27" s="28">
        <v>2006</v>
      </c>
      <c r="C27" s="7" t="s">
        <v>12</v>
      </c>
      <c r="E27" s="30">
        <v>1396</v>
      </c>
      <c r="F27" s="30">
        <v>698</v>
      </c>
    </row>
    <row r="28" spans="1:6" ht="18" customHeight="1">
      <c r="A28" s="7" t="s">
        <v>92</v>
      </c>
      <c r="B28" s="28">
        <v>2008</v>
      </c>
      <c r="C28" s="7" t="s">
        <v>12</v>
      </c>
      <c r="E28" s="30">
        <v>1954</v>
      </c>
      <c r="F28" s="30">
        <v>977</v>
      </c>
    </row>
    <row r="29" spans="1:6" ht="18" customHeight="1">
      <c r="A29" s="7" t="s">
        <v>92</v>
      </c>
      <c r="B29" s="28">
        <v>2009</v>
      </c>
      <c r="C29" s="7" t="s">
        <v>12</v>
      </c>
      <c r="E29" s="30">
        <v>2070</v>
      </c>
      <c r="F29" s="30">
        <v>1035</v>
      </c>
    </row>
    <row r="30" spans="1:6" ht="18" customHeight="1">
      <c r="A30" s="7" t="s">
        <v>92</v>
      </c>
      <c r="B30" s="28">
        <v>2010</v>
      </c>
      <c r="C30" s="7" t="s">
        <v>12</v>
      </c>
      <c r="E30" s="30">
        <v>2179</v>
      </c>
      <c r="F30" s="30">
        <v>1090</v>
      </c>
    </row>
    <row r="31" spans="1:6" ht="18" customHeight="1">
      <c r="A31" s="7" t="s">
        <v>92</v>
      </c>
      <c r="B31" s="28">
        <v>1996</v>
      </c>
      <c r="C31" s="9" t="s">
        <v>14</v>
      </c>
      <c r="E31" s="30">
        <v>1105</v>
      </c>
      <c r="F31" s="30">
        <v>552</v>
      </c>
    </row>
    <row r="32" spans="1:6" ht="18" customHeight="1">
      <c r="A32" s="7" t="s">
        <v>92</v>
      </c>
      <c r="B32" s="28">
        <v>2000</v>
      </c>
      <c r="C32" s="9" t="s">
        <v>14</v>
      </c>
      <c r="E32" s="30">
        <v>1947</v>
      </c>
      <c r="F32" s="30">
        <v>688</v>
      </c>
    </row>
    <row r="33" spans="1:6" ht="18" customHeight="1">
      <c r="A33" s="7" t="s">
        <v>92</v>
      </c>
      <c r="B33" s="28">
        <v>2004</v>
      </c>
      <c r="C33" s="9" t="s">
        <v>14</v>
      </c>
      <c r="E33" s="30">
        <v>2015</v>
      </c>
      <c r="F33" s="30">
        <v>712</v>
      </c>
    </row>
    <row r="34" spans="1:6" ht="18" customHeight="1">
      <c r="A34" s="7" t="s">
        <v>92</v>
      </c>
      <c r="B34" s="28">
        <v>2006</v>
      </c>
      <c r="C34" s="9" t="s">
        <v>14</v>
      </c>
      <c r="E34" s="30">
        <v>2228</v>
      </c>
      <c r="F34" s="30">
        <v>788</v>
      </c>
    </row>
    <row r="35" spans="1:6" ht="18" customHeight="1">
      <c r="A35" s="7" t="s">
        <v>92</v>
      </c>
      <c r="B35" s="28">
        <v>2008</v>
      </c>
      <c r="C35" s="9" t="s">
        <v>14</v>
      </c>
      <c r="E35" s="30">
        <v>3073</v>
      </c>
      <c r="F35" s="30">
        <v>1161</v>
      </c>
    </row>
    <row r="36" spans="1:6" ht="18" customHeight="1">
      <c r="A36" s="7" t="s">
        <v>92</v>
      </c>
      <c r="B36" s="28">
        <v>2009</v>
      </c>
      <c r="C36" s="9" t="s">
        <v>14</v>
      </c>
      <c r="E36" s="30">
        <v>4183</v>
      </c>
      <c r="F36" s="30">
        <v>1708</v>
      </c>
    </row>
    <row r="37" spans="1:6" ht="18" customHeight="1">
      <c r="A37" s="7" t="s">
        <v>92</v>
      </c>
      <c r="B37" s="28">
        <v>2010</v>
      </c>
      <c r="C37" s="9" t="s">
        <v>14</v>
      </c>
      <c r="E37" s="30">
        <v>2983</v>
      </c>
      <c r="F37" s="30">
        <v>1334</v>
      </c>
    </row>
    <row r="38" spans="1:6" ht="18" customHeight="1">
      <c r="A38" s="7" t="s">
        <v>92</v>
      </c>
      <c r="B38" s="28">
        <v>1996</v>
      </c>
      <c r="C38" s="9" t="s">
        <v>23</v>
      </c>
      <c r="E38" s="30">
        <v>1227</v>
      </c>
      <c r="F38" s="30">
        <v>434</v>
      </c>
    </row>
    <row r="39" spans="1:6" ht="18" customHeight="1">
      <c r="A39" s="7" t="s">
        <v>92</v>
      </c>
      <c r="B39" s="28">
        <v>2000</v>
      </c>
      <c r="C39" s="9" t="s">
        <v>23</v>
      </c>
      <c r="E39" s="30">
        <v>1449</v>
      </c>
      <c r="F39" s="30">
        <v>548</v>
      </c>
    </row>
    <row r="40" spans="1:6" ht="18" customHeight="1">
      <c r="A40" s="7" t="s">
        <v>92</v>
      </c>
      <c r="B40" s="28">
        <v>2002</v>
      </c>
      <c r="C40" s="9" t="s">
        <v>23</v>
      </c>
      <c r="E40" s="30">
        <v>1668</v>
      </c>
      <c r="F40" s="30">
        <v>590</v>
      </c>
    </row>
    <row r="41" spans="1:6" ht="18" customHeight="1">
      <c r="A41" s="7" t="s">
        <v>92</v>
      </c>
      <c r="B41" s="28">
        <v>2005</v>
      </c>
      <c r="C41" s="9" t="s">
        <v>23</v>
      </c>
      <c r="E41" s="30">
        <v>1109</v>
      </c>
      <c r="F41" s="30">
        <v>553</v>
      </c>
    </row>
    <row r="42" spans="1:6" ht="18" customHeight="1">
      <c r="A42" s="7" t="s">
        <v>92</v>
      </c>
      <c r="B42" s="28">
        <v>2007</v>
      </c>
      <c r="C42" s="9" t="s">
        <v>23</v>
      </c>
      <c r="E42" s="30">
        <v>1098</v>
      </c>
      <c r="F42" s="30">
        <v>351</v>
      </c>
    </row>
    <row r="43" spans="1:6" ht="18" customHeight="1">
      <c r="A43" s="7" t="s">
        <v>92</v>
      </c>
      <c r="B43" s="28">
        <v>2008</v>
      </c>
      <c r="C43" s="9" t="s">
        <v>23</v>
      </c>
      <c r="E43" s="30">
        <v>1134</v>
      </c>
      <c r="F43" s="30">
        <v>378</v>
      </c>
    </row>
    <row r="44" spans="1:6" ht="18" customHeight="1">
      <c r="A44" s="7" t="s">
        <v>92</v>
      </c>
      <c r="B44" s="28">
        <v>2009</v>
      </c>
      <c r="C44" s="9" t="s">
        <v>23</v>
      </c>
      <c r="E44" s="30">
        <v>1055</v>
      </c>
      <c r="F44" s="30">
        <v>373</v>
      </c>
    </row>
    <row r="45" spans="1:6" ht="18" customHeight="1">
      <c r="A45" s="7" t="s">
        <v>92</v>
      </c>
      <c r="B45" s="28">
        <v>2010</v>
      </c>
      <c r="C45" s="9" t="s">
        <v>23</v>
      </c>
      <c r="E45" s="30">
        <v>895</v>
      </c>
      <c r="F45" s="30">
        <v>338</v>
      </c>
    </row>
    <row r="46" spans="1:6" ht="18" customHeight="1">
      <c r="A46" s="7" t="s">
        <v>92</v>
      </c>
      <c r="B46" s="28">
        <v>2000</v>
      </c>
      <c r="C46" s="7" t="s">
        <v>95</v>
      </c>
      <c r="E46" s="30">
        <v>207</v>
      </c>
      <c r="F46" s="30">
        <v>103</v>
      </c>
    </row>
    <row r="47" spans="1:6" ht="18" customHeight="1">
      <c r="A47" s="7" t="s">
        <v>92</v>
      </c>
      <c r="B47" s="28">
        <v>2004</v>
      </c>
      <c r="C47" s="7" t="s">
        <v>95</v>
      </c>
      <c r="E47" s="30">
        <v>172</v>
      </c>
      <c r="F47" s="30">
        <v>65</v>
      </c>
    </row>
    <row r="48" spans="1:6" ht="18" customHeight="1">
      <c r="A48" s="7" t="s">
        <v>92</v>
      </c>
      <c r="B48" s="28">
        <v>2008</v>
      </c>
      <c r="C48" s="7" t="s">
        <v>95</v>
      </c>
      <c r="E48" s="30">
        <v>119</v>
      </c>
      <c r="F48" s="30">
        <v>40</v>
      </c>
    </row>
    <row r="49" spans="1:6" ht="18" customHeight="1">
      <c r="A49" s="7" t="s">
        <v>92</v>
      </c>
      <c r="B49" s="28">
        <v>2009</v>
      </c>
      <c r="C49" s="7" t="s">
        <v>95</v>
      </c>
      <c r="E49" s="30">
        <v>121</v>
      </c>
      <c r="F49" s="30">
        <v>61</v>
      </c>
    </row>
    <row r="50" spans="1:6" ht="18" customHeight="1">
      <c r="A50" s="7" t="s">
        <v>92</v>
      </c>
      <c r="B50" s="28">
        <v>2010</v>
      </c>
      <c r="C50" s="7" t="s">
        <v>95</v>
      </c>
      <c r="E50" s="30">
        <v>136</v>
      </c>
      <c r="F50" s="30">
        <v>61</v>
      </c>
    </row>
    <row r="51" spans="1:6" ht="18" customHeight="1">
      <c r="A51" s="7" t="s">
        <v>92</v>
      </c>
      <c r="B51" s="28">
        <v>2000</v>
      </c>
      <c r="C51" s="7" t="s">
        <v>96</v>
      </c>
      <c r="E51" s="186">
        <v>2419</v>
      </c>
      <c r="F51" s="30">
        <v>855</v>
      </c>
    </row>
    <row r="52" spans="1:6" ht="18" customHeight="1">
      <c r="A52" s="7" t="s">
        <v>92</v>
      </c>
      <c r="B52" s="28">
        <v>2004</v>
      </c>
      <c r="C52" s="7" t="s">
        <v>96</v>
      </c>
      <c r="E52" s="30">
        <v>2111</v>
      </c>
      <c r="F52" s="30">
        <v>798</v>
      </c>
    </row>
    <row r="53" spans="1:6" ht="18" customHeight="1">
      <c r="A53" s="7" t="s">
        <v>92</v>
      </c>
      <c r="B53" s="28">
        <v>2008</v>
      </c>
      <c r="C53" s="7" t="s">
        <v>96</v>
      </c>
      <c r="E53" s="186">
        <v>1658</v>
      </c>
      <c r="F53" s="30">
        <v>586</v>
      </c>
    </row>
    <row r="54" spans="1:6" ht="18" customHeight="1">
      <c r="A54" s="7" t="s">
        <v>92</v>
      </c>
      <c r="B54" s="28">
        <v>2009</v>
      </c>
      <c r="C54" s="7" t="s">
        <v>96</v>
      </c>
      <c r="E54" s="186">
        <v>1978</v>
      </c>
      <c r="F54" s="30">
        <v>989</v>
      </c>
    </row>
    <row r="55" spans="1:6" ht="18" customHeight="1">
      <c r="A55" s="7" t="s">
        <v>92</v>
      </c>
      <c r="B55" s="28">
        <v>2010</v>
      </c>
      <c r="C55" s="7" t="s">
        <v>96</v>
      </c>
      <c r="E55" s="186">
        <v>2321</v>
      </c>
      <c r="F55" s="186">
        <v>1038</v>
      </c>
    </row>
    <row r="56" spans="1:6" ht="18" customHeight="1">
      <c r="A56" s="7" t="s">
        <v>92</v>
      </c>
      <c r="B56" s="28">
        <v>2005</v>
      </c>
      <c r="C56" s="7" t="s">
        <v>97</v>
      </c>
      <c r="E56" s="30">
        <v>2699</v>
      </c>
      <c r="F56" s="30">
        <v>1558</v>
      </c>
    </row>
    <row r="57" spans="1:6" ht="18" customHeight="1">
      <c r="A57" s="7" t="s">
        <v>92</v>
      </c>
      <c r="B57" s="28">
        <v>2006</v>
      </c>
      <c r="C57" s="7" t="s">
        <v>97</v>
      </c>
      <c r="E57" s="30">
        <v>1791</v>
      </c>
      <c r="F57" s="30">
        <v>1266</v>
      </c>
    </row>
    <row r="58" spans="1:6" ht="18" customHeight="1">
      <c r="A58" s="7" t="s">
        <v>92</v>
      </c>
      <c r="B58" s="28">
        <v>2007</v>
      </c>
      <c r="C58" s="7" t="s">
        <v>97</v>
      </c>
      <c r="E58" s="30">
        <v>3215</v>
      </c>
      <c r="F58" s="30">
        <v>2273</v>
      </c>
    </row>
    <row r="59" spans="1:6" ht="18" customHeight="1">
      <c r="A59" s="7" t="s">
        <v>92</v>
      </c>
      <c r="B59" s="28">
        <v>2008</v>
      </c>
      <c r="C59" s="7" t="s">
        <v>97</v>
      </c>
      <c r="E59" s="30">
        <v>2916</v>
      </c>
      <c r="F59" s="30">
        <v>2062</v>
      </c>
    </row>
    <row r="60" spans="1:6" ht="18" customHeight="1">
      <c r="A60" s="7" t="s">
        <v>92</v>
      </c>
      <c r="B60" s="28">
        <v>2009</v>
      </c>
      <c r="C60" s="7" t="s">
        <v>97</v>
      </c>
      <c r="E60" s="30">
        <v>3472</v>
      </c>
      <c r="F60" s="30">
        <v>1736</v>
      </c>
    </row>
    <row r="61" spans="1:6" ht="18" customHeight="1">
      <c r="A61" s="7" t="s">
        <v>92</v>
      </c>
      <c r="B61" s="28">
        <v>2010</v>
      </c>
      <c r="C61" s="7" t="s">
        <v>97</v>
      </c>
      <c r="E61" s="30">
        <v>1875</v>
      </c>
      <c r="F61" s="30">
        <v>625</v>
      </c>
    </row>
    <row r="62" spans="1:6" ht="18" customHeight="1">
      <c r="A62" s="7" t="s">
        <v>92</v>
      </c>
      <c r="B62" s="28">
        <v>2000</v>
      </c>
      <c r="C62" s="7" t="s">
        <v>98</v>
      </c>
      <c r="D62" s="28"/>
      <c r="E62" s="30">
        <v>3442</v>
      </c>
      <c r="F62" s="30">
        <v>2434</v>
      </c>
    </row>
    <row r="63" spans="1:6" ht="18" customHeight="1">
      <c r="A63" s="7" t="s">
        <v>92</v>
      </c>
      <c r="B63" s="28">
        <v>2004</v>
      </c>
      <c r="C63" s="7" t="s">
        <v>98</v>
      </c>
      <c r="D63" s="28"/>
      <c r="E63" s="30">
        <v>3041</v>
      </c>
      <c r="F63" s="30">
        <v>1756</v>
      </c>
    </row>
    <row r="64" spans="1:6" ht="18" customHeight="1">
      <c r="A64" s="7" t="s">
        <v>92</v>
      </c>
      <c r="B64" s="28">
        <v>2006</v>
      </c>
      <c r="C64" s="7" t="s">
        <v>98</v>
      </c>
      <c r="D64" s="28"/>
      <c r="E64" s="30">
        <v>2960</v>
      </c>
      <c r="F64" s="30">
        <v>2093</v>
      </c>
    </row>
    <row r="65" spans="1:6" ht="18" customHeight="1">
      <c r="A65" s="7" t="s">
        <v>92</v>
      </c>
      <c r="B65" s="28">
        <v>2008</v>
      </c>
      <c r="C65" s="7" t="s">
        <v>98</v>
      </c>
      <c r="D65" s="28"/>
      <c r="E65" s="30">
        <v>1385</v>
      </c>
      <c r="F65" s="30">
        <v>800</v>
      </c>
    </row>
    <row r="66" spans="1:6" ht="18" customHeight="1">
      <c r="A66" s="7" t="s">
        <v>92</v>
      </c>
      <c r="B66" s="28">
        <v>2009</v>
      </c>
      <c r="C66" s="7" t="s">
        <v>98</v>
      </c>
      <c r="D66" s="28"/>
      <c r="E66" s="30">
        <v>1526</v>
      </c>
      <c r="F66" s="30">
        <v>763</v>
      </c>
    </row>
    <row r="67" spans="1:6" ht="18" customHeight="1">
      <c r="A67" s="7" t="s">
        <v>92</v>
      </c>
      <c r="B67" s="28">
        <v>2010</v>
      </c>
      <c r="C67" s="7" t="s">
        <v>98</v>
      </c>
      <c r="D67" s="28"/>
      <c r="E67" s="30">
        <v>1652</v>
      </c>
      <c r="F67" s="30">
        <v>954</v>
      </c>
    </row>
    <row r="68" spans="1:6" ht="18" customHeight="1">
      <c r="A68" s="7" t="s">
        <v>92</v>
      </c>
      <c r="B68" s="28">
        <v>1996</v>
      </c>
      <c r="C68" s="28" t="s">
        <v>39</v>
      </c>
      <c r="D68" s="30"/>
      <c r="E68" s="30">
        <v>292</v>
      </c>
      <c r="F68" s="30">
        <v>103</v>
      </c>
    </row>
    <row r="69" spans="1:6" ht="18" customHeight="1">
      <c r="A69" s="7" t="s">
        <v>92</v>
      </c>
      <c r="B69" s="28">
        <v>2000</v>
      </c>
      <c r="C69" s="28" t="s">
        <v>39</v>
      </c>
      <c r="D69" s="30"/>
      <c r="E69" s="30">
        <v>364</v>
      </c>
      <c r="F69" s="30">
        <v>121</v>
      </c>
    </row>
    <row r="70" spans="1:6" ht="18" customHeight="1">
      <c r="A70" s="7" t="s">
        <v>92</v>
      </c>
      <c r="B70" s="28">
        <v>2004</v>
      </c>
      <c r="C70" s="28" t="s">
        <v>39</v>
      </c>
      <c r="D70" s="30"/>
      <c r="E70" s="30">
        <v>542</v>
      </c>
      <c r="F70" s="30">
        <v>181</v>
      </c>
    </row>
    <row r="71" spans="1:6" ht="18" customHeight="1">
      <c r="A71" s="7" t="s">
        <v>92</v>
      </c>
      <c r="B71" s="28">
        <v>2006</v>
      </c>
      <c r="C71" s="28" t="s">
        <v>39</v>
      </c>
      <c r="D71" s="30"/>
      <c r="E71" s="30">
        <v>466</v>
      </c>
      <c r="F71" s="30">
        <v>165</v>
      </c>
    </row>
    <row r="72" spans="1:6" ht="18" customHeight="1">
      <c r="A72" s="7" t="s">
        <v>92</v>
      </c>
      <c r="B72" s="28">
        <v>2008</v>
      </c>
      <c r="C72" s="28" t="s">
        <v>39</v>
      </c>
      <c r="D72" s="30"/>
      <c r="E72" s="30">
        <v>670</v>
      </c>
      <c r="F72" s="30">
        <v>253</v>
      </c>
    </row>
    <row r="73" spans="1:6" ht="18" customHeight="1">
      <c r="A73" s="7" t="s">
        <v>92</v>
      </c>
      <c r="B73" s="28">
        <v>2009</v>
      </c>
      <c r="C73" s="28" t="s">
        <v>39</v>
      </c>
      <c r="D73" s="30"/>
      <c r="E73" s="30">
        <v>761</v>
      </c>
      <c r="F73" s="30">
        <v>287</v>
      </c>
    </row>
    <row r="74" spans="1:6" ht="18" customHeight="1">
      <c r="A74" s="7" t="s">
        <v>92</v>
      </c>
      <c r="B74" s="28">
        <v>2010</v>
      </c>
      <c r="C74" s="28" t="s">
        <v>39</v>
      </c>
      <c r="D74" s="30"/>
      <c r="E74" s="30">
        <v>467</v>
      </c>
      <c r="F74" s="30">
        <v>176</v>
      </c>
    </row>
    <row r="75" spans="1:6" ht="18" customHeight="1">
      <c r="A75" s="7" t="s">
        <v>92</v>
      </c>
      <c r="B75" s="28">
        <v>2008</v>
      </c>
      <c r="C75" s="7" t="s">
        <v>193</v>
      </c>
      <c r="D75" s="30"/>
      <c r="E75" s="30">
        <v>9560</v>
      </c>
      <c r="F75" s="30">
        <v>5520</v>
      </c>
    </row>
    <row r="76" spans="1:6" ht="18" customHeight="1">
      <c r="A76" s="7" t="s">
        <v>92</v>
      </c>
      <c r="B76" s="28">
        <v>2009</v>
      </c>
      <c r="C76" s="7" t="s">
        <v>193</v>
      </c>
      <c r="D76" s="30"/>
      <c r="E76" s="30">
        <v>9480</v>
      </c>
      <c r="F76" s="30">
        <v>5473</v>
      </c>
    </row>
    <row r="77" spans="1:6" ht="18" customHeight="1">
      <c r="A77" s="7" t="s">
        <v>92</v>
      </c>
      <c r="B77" s="28">
        <v>2010</v>
      </c>
      <c r="C77" s="7" t="s">
        <v>193</v>
      </c>
      <c r="D77" s="30"/>
      <c r="E77" s="30">
        <v>9506</v>
      </c>
      <c r="F77" s="30">
        <v>5488</v>
      </c>
    </row>
    <row r="78" spans="1:6" ht="18" customHeight="1">
      <c r="A78" s="7" t="s">
        <v>92</v>
      </c>
      <c r="B78" s="28">
        <v>2012</v>
      </c>
      <c r="C78" s="7" t="s">
        <v>193</v>
      </c>
      <c r="D78" s="30"/>
      <c r="E78" s="30">
        <v>9256</v>
      </c>
      <c r="F78" s="30">
        <v>6545</v>
      </c>
    </row>
  </sheetData>
  <autoFilter ref="A1:Q1" xr:uid="{00000000-0009-0000-0000-000022000000}"/>
  <phoneticPr fontId="4" type="noConversion"/>
  <pageMargins left="0.7" right="0.7" top="0.75" bottom="0.75" header="0.3" footer="0.3"/>
  <pageSetup paperSize="9" orientation="portrait" horizontalDpi="0" verticalDpi="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27"/>
  <sheetViews>
    <sheetView zoomScaleNormal="100" workbookViewId="0">
      <selection activeCell="C5" sqref="C5"/>
    </sheetView>
  </sheetViews>
  <sheetFormatPr baseColWidth="10" defaultColWidth="8.875" defaultRowHeight="15.75"/>
  <sheetData>
    <row r="27" ht="18" customHeight="1"/>
  </sheetData>
  <phoneticPr fontId="4" type="noConversion"/>
  <pageMargins left="0.7" right="0.7" top="0.75" bottom="0.75" header="0.3" footer="0.3"/>
  <pageSetup paperSize="9" orientation="portrait" horizontalDpi="0" verticalDpi="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27"/>
  <sheetViews>
    <sheetView zoomScaleNormal="100" workbookViewId="0">
      <selection activeCell="K17" sqref="K17"/>
    </sheetView>
  </sheetViews>
  <sheetFormatPr baseColWidth="10" defaultColWidth="8.875" defaultRowHeight="15.75"/>
  <sheetData>
    <row r="27" ht="18" customHeight="1"/>
  </sheetData>
  <pageMargins left="0.7" right="0.7" top="0.75" bottom="0.75" header="0.3" footer="0.3"/>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N350"/>
  <sheetViews>
    <sheetView zoomScaleNormal="100" workbookViewId="0">
      <pane ySplit="1" topLeftCell="A2" activePane="bottomLeft" state="frozen"/>
      <selection pane="bottomLeft" activeCell="L22" sqref="L22"/>
    </sheetView>
  </sheetViews>
  <sheetFormatPr baseColWidth="10" defaultColWidth="10.875" defaultRowHeight="18" customHeight="1"/>
  <cols>
    <col min="1" max="1" width="12" style="9" bestFit="1" customWidth="1"/>
    <col min="2" max="2" width="9" style="9" bestFit="1" customWidth="1"/>
    <col min="3" max="3" width="10.125" style="9" bestFit="1" customWidth="1"/>
    <col min="4" max="4" width="26.875" style="11" bestFit="1" customWidth="1"/>
    <col min="5" max="5" width="28.125" style="19" bestFit="1" customWidth="1"/>
    <col min="6" max="6" width="2.75" style="11" customWidth="1"/>
    <col min="7" max="8" width="2.75" style="113" customWidth="1"/>
    <col min="9" max="9" width="2.75" style="126" customWidth="1"/>
    <col min="10" max="11" width="2.75" style="154" customWidth="1"/>
    <col min="12" max="12" width="20.625" style="9" bestFit="1" customWidth="1"/>
    <col min="13" max="13" width="34.125" style="9" bestFit="1" customWidth="1"/>
    <col min="14" max="14" width="255.625" style="11" bestFit="1" customWidth="1"/>
    <col min="15" max="16384" width="10.875" style="9"/>
  </cols>
  <sheetData>
    <row r="1" spans="1:14" s="37" customFormat="1" ht="18" customHeight="1">
      <c r="A1" s="87" t="s">
        <v>76</v>
      </c>
      <c r="B1" s="87" t="s">
        <v>77</v>
      </c>
      <c r="C1" s="87" t="s">
        <v>0</v>
      </c>
      <c r="D1" s="37" t="s">
        <v>100</v>
      </c>
      <c r="E1" s="87" t="s">
        <v>101</v>
      </c>
      <c r="F1" s="37" t="s">
        <v>102</v>
      </c>
      <c r="G1" s="124" t="s">
        <v>78</v>
      </c>
      <c r="H1" s="168" t="s">
        <v>79</v>
      </c>
      <c r="I1" s="125" t="s">
        <v>103</v>
      </c>
      <c r="J1" s="153" t="s">
        <v>81</v>
      </c>
      <c r="K1" s="153" t="s">
        <v>82</v>
      </c>
      <c r="L1" s="273" t="s">
        <v>104</v>
      </c>
      <c r="M1" s="37" t="s">
        <v>105</v>
      </c>
      <c r="N1" s="125" t="s">
        <v>74</v>
      </c>
    </row>
    <row r="2" spans="1:14" ht="18" customHeight="1">
      <c r="A2" s="9" t="s">
        <v>197</v>
      </c>
      <c r="B2" s="9">
        <v>2020</v>
      </c>
      <c r="C2" s="9" t="s">
        <v>8</v>
      </c>
      <c r="D2" s="9"/>
      <c r="E2" s="9" t="s">
        <v>113</v>
      </c>
      <c r="F2" s="9" t="s">
        <v>107</v>
      </c>
      <c r="G2" s="9" t="s">
        <v>107</v>
      </c>
      <c r="H2" s="9">
        <v>3.0686</v>
      </c>
      <c r="I2" s="9"/>
      <c r="J2" s="9"/>
      <c r="K2" s="9"/>
      <c r="L2" s="218">
        <v>5204684</v>
      </c>
      <c r="M2" s="272">
        <v>20.76</v>
      </c>
      <c r="N2" s="16" t="s">
        <v>112</v>
      </c>
    </row>
    <row r="3" spans="1:14" ht="18" customHeight="1">
      <c r="A3" s="9" t="s">
        <v>197</v>
      </c>
      <c r="B3" s="9">
        <v>2020</v>
      </c>
      <c r="C3" s="9" t="s">
        <v>8</v>
      </c>
      <c r="D3" s="9"/>
      <c r="E3" s="9" t="s">
        <v>199</v>
      </c>
      <c r="F3" s="9"/>
      <c r="G3" s="9"/>
      <c r="H3" s="9"/>
      <c r="I3" s="9"/>
      <c r="J3" s="9"/>
      <c r="K3" s="9"/>
      <c r="L3" s="218">
        <v>7993378</v>
      </c>
      <c r="M3" s="272">
        <v>31.89</v>
      </c>
      <c r="N3" s="36"/>
    </row>
    <row r="4" spans="1:14" ht="18" customHeight="1">
      <c r="A4" s="9" t="s">
        <v>197</v>
      </c>
      <c r="B4" s="9">
        <v>2020</v>
      </c>
      <c r="C4" s="9" t="s">
        <v>8</v>
      </c>
      <c r="D4" s="9"/>
      <c r="E4" s="9" t="s">
        <v>196</v>
      </c>
      <c r="F4" s="9"/>
      <c r="G4" s="9"/>
      <c r="H4" s="9"/>
      <c r="I4" s="9"/>
      <c r="J4" s="9"/>
      <c r="K4" s="9"/>
      <c r="L4" s="218">
        <v>6211432</v>
      </c>
      <c r="M4" s="272">
        <v>24.78</v>
      </c>
      <c r="N4" s="36"/>
    </row>
    <row r="5" spans="1:14" ht="18" customHeight="1">
      <c r="A5" s="9" t="s">
        <v>197</v>
      </c>
      <c r="B5" s="9">
        <v>2020</v>
      </c>
      <c r="C5" s="9" t="s">
        <v>8</v>
      </c>
      <c r="D5" s="9"/>
      <c r="E5" s="9" t="s">
        <v>210</v>
      </c>
      <c r="F5" s="9"/>
      <c r="G5" s="9"/>
      <c r="H5" s="9"/>
      <c r="I5" s="9"/>
      <c r="J5" s="9"/>
      <c r="K5" s="9"/>
      <c r="L5" s="218">
        <v>5204681</v>
      </c>
      <c r="M5" s="272">
        <v>20.76</v>
      </c>
      <c r="N5" s="36"/>
    </row>
    <row r="6" spans="1:14" ht="18" customHeight="1">
      <c r="A6" s="9" t="s">
        <v>197</v>
      </c>
      <c r="B6" s="9">
        <v>2020</v>
      </c>
      <c r="C6" s="9" t="s">
        <v>8</v>
      </c>
      <c r="D6" s="9"/>
      <c r="E6" s="9" t="s">
        <v>200</v>
      </c>
      <c r="F6" s="9"/>
      <c r="G6" s="9"/>
      <c r="H6" s="9"/>
      <c r="I6" s="9"/>
      <c r="J6" s="9"/>
      <c r="K6" s="9"/>
      <c r="L6" s="218"/>
      <c r="M6" s="272">
        <v>1.81</v>
      </c>
      <c r="N6" s="36"/>
    </row>
    <row r="7" spans="1:14" ht="18" customHeight="1">
      <c r="A7" s="9" t="s">
        <v>197</v>
      </c>
      <c r="B7" s="9">
        <v>2019</v>
      </c>
      <c r="C7" s="9" t="s">
        <v>8</v>
      </c>
      <c r="D7" s="9"/>
      <c r="E7" s="9" t="s">
        <v>113</v>
      </c>
      <c r="F7" s="9"/>
      <c r="G7" s="9"/>
      <c r="H7" s="9"/>
      <c r="I7" s="9"/>
      <c r="J7" s="9"/>
      <c r="K7" s="9"/>
      <c r="L7" s="218">
        <v>5770262</v>
      </c>
      <c r="M7" s="272">
        <v>23.03</v>
      </c>
      <c r="N7" s="36"/>
    </row>
    <row r="8" spans="1:14" ht="18" customHeight="1">
      <c r="A8" s="9" t="s">
        <v>197</v>
      </c>
      <c r="B8" s="9">
        <v>2019</v>
      </c>
      <c r="C8" s="9" t="s">
        <v>8</v>
      </c>
      <c r="D8" s="9"/>
      <c r="E8" s="9" t="s">
        <v>199</v>
      </c>
      <c r="F8" s="9"/>
      <c r="G8" s="9"/>
      <c r="H8" s="9"/>
      <c r="I8" s="9"/>
      <c r="J8" s="9"/>
      <c r="K8" s="9"/>
      <c r="L8" s="218">
        <v>7653803</v>
      </c>
      <c r="M8" s="272">
        <v>30.55</v>
      </c>
      <c r="N8" s="36"/>
    </row>
    <row r="9" spans="1:14" ht="18" customHeight="1">
      <c r="A9" s="9" t="s">
        <v>197</v>
      </c>
      <c r="B9" s="9">
        <v>2019</v>
      </c>
      <c r="C9" s="9" t="s">
        <v>8</v>
      </c>
      <c r="D9" s="9"/>
      <c r="E9" s="9" t="s">
        <v>196</v>
      </c>
      <c r="F9" s="9"/>
      <c r="G9" s="9"/>
      <c r="H9" s="9"/>
      <c r="I9" s="9"/>
      <c r="J9" s="9"/>
      <c r="K9" s="9"/>
      <c r="L9" s="218">
        <v>6353830</v>
      </c>
      <c r="M9" s="272">
        <v>25.36</v>
      </c>
      <c r="N9" s="36"/>
    </row>
    <row r="10" spans="1:14" ht="18" customHeight="1">
      <c r="A10" s="9" t="s">
        <v>197</v>
      </c>
      <c r="B10" s="9">
        <v>2019</v>
      </c>
      <c r="C10" s="9" t="s">
        <v>8</v>
      </c>
      <c r="D10" s="9"/>
      <c r="E10" s="9" t="s">
        <v>210</v>
      </c>
      <c r="F10" s="9"/>
      <c r="G10" s="9"/>
      <c r="H10" s="9"/>
      <c r="I10" s="9"/>
      <c r="J10" s="9"/>
      <c r="K10" s="9"/>
      <c r="L10" s="218">
        <v>4757013</v>
      </c>
      <c r="M10" s="272">
        <v>18.989999999999998</v>
      </c>
      <c r="N10" s="36"/>
    </row>
    <row r="11" spans="1:14" ht="18" customHeight="1">
      <c r="A11" s="9" t="s">
        <v>197</v>
      </c>
      <c r="B11" s="9">
        <v>2019</v>
      </c>
      <c r="C11" s="9" t="s">
        <v>8</v>
      </c>
      <c r="D11" s="9"/>
      <c r="E11" s="9" t="s">
        <v>200</v>
      </c>
      <c r="F11" s="9"/>
      <c r="G11" s="9"/>
      <c r="H11" s="9"/>
      <c r="I11" s="9"/>
      <c r="J11" s="9"/>
      <c r="K11" s="9"/>
      <c r="L11" s="218"/>
      <c r="M11" s="272">
        <v>2.0699999999999998</v>
      </c>
      <c r="N11" s="36"/>
    </row>
    <row r="12" spans="1:14" ht="18" customHeight="1">
      <c r="A12" s="9" t="s">
        <v>197</v>
      </c>
      <c r="B12" s="9">
        <v>2018</v>
      </c>
      <c r="C12" s="9" t="s">
        <v>8</v>
      </c>
      <c r="D12" s="9"/>
      <c r="E12" s="9" t="s">
        <v>113</v>
      </c>
      <c r="F12" s="9"/>
      <c r="G12" s="9"/>
      <c r="H12" s="9"/>
      <c r="I12" s="9"/>
      <c r="J12" s="9"/>
      <c r="K12" s="9"/>
      <c r="L12" s="218">
        <v>6043996</v>
      </c>
      <c r="M12" s="272">
        <v>24</v>
      </c>
      <c r="N12" s="36"/>
    </row>
    <row r="13" spans="1:14" ht="18" customHeight="1">
      <c r="A13" s="9" t="s">
        <v>197</v>
      </c>
      <c r="B13" s="9">
        <v>2018</v>
      </c>
      <c r="C13" s="9" t="s">
        <v>8</v>
      </c>
      <c r="D13" s="9"/>
      <c r="E13" s="9" t="s">
        <v>199</v>
      </c>
      <c r="F13" s="9"/>
      <c r="G13" s="9"/>
      <c r="H13" s="9"/>
      <c r="I13" s="9"/>
      <c r="J13" s="9"/>
      <c r="K13" s="9"/>
      <c r="L13" s="218">
        <v>7824690</v>
      </c>
      <c r="M13" s="272">
        <v>31.08</v>
      </c>
      <c r="N13" s="36"/>
    </row>
    <row r="14" spans="1:14" ht="18" customHeight="1">
      <c r="A14" s="9" t="s">
        <v>197</v>
      </c>
      <c r="B14" s="9">
        <v>2018</v>
      </c>
      <c r="C14" s="9" t="s">
        <v>8</v>
      </c>
      <c r="D14" s="9"/>
      <c r="E14" s="9" t="s">
        <v>196</v>
      </c>
      <c r="F14" s="9"/>
      <c r="G14" s="9"/>
      <c r="H14" s="9"/>
      <c r="I14" s="9"/>
      <c r="J14" s="9"/>
      <c r="K14" s="9"/>
      <c r="L14" s="218">
        <v>7072696</v>
      </c>
      <c r="M14" s="272">
        <v>28.09</v>
      </c>
      <c r="N14" s="36"/>
    </row>
    <row r="15" spans="1:14" ht="18" customHeight="1">
      <c r="A15" s="9" t="s">
        <v>197</v>
      </c>
      <c r="B15" s="9">
        <v>2018</v>
      </c>
      <c r="C15" s="9" t="s">
        <v>8</v>
      </c>
      <c r="D15" s="9"/>
      <c r="E15" s="9" t="s">
        <v>210</v>
      </c>
      <c r="F15" s="9"/>
      <c r="G15" s="9"/>
      <c r="H15" s="9"/>
      <c r="I15" s="9"/>
      <c r="J15" s="9"/>
      <c r="K15" s="9"/>
      <c r="L15" s="218">
        <v>3740878</v>
      </c>
      <c r="M15" s="272">
        <v>14.86</v>
      </c>
      <c r="N15" s="36"/>
    </row>
    <row r="16" spans="1:14" ht="18" customHeight="1">
      <c r="A16" s="9" t="s">
        <v>197</v>
      </c>
      <c r="B16" s="9">
        <v>2018</v>
      </c>
      <c r="C16" s="9" t="s">
        <v>8</v>
      </c>
      <c r="D16" s="9"/>
      <c r="E16" s="9" t="s">
        <v>200</v>
      </c>
      <c r="F16" s="9"/>
      <c r="G16" s="9"/>
      <c r="H16" s="9"/>
      <c r="I16" s="9"/>
      <c r="J16" s="9"/>
      <c r="K16" s="9"/>
      <c r="L16" s="218"/>
      <c r="M16" s="272">
        <v>1.97</v>
      </c>
      <c r="N16" s="36"/>
    </row>
    <row r="17" spans="1:14" ht="18" customHeight="1">
      <c r="A17" s="9" t="s">
        <v>197</v>
      </c>
      <c r="B17" s="9">
        <v>2021</v>
      </c>
      <c r="C17" s="9" t="s">
        <v>8</v>
      </c>
      <c r="D17" s="9"/>
      <c r="E17" s="9" t="s">
        <v>113</v>
      </c>
      <c r="F17" s="9"/>
      <c r="G17" s="9"/>
      <c r="H17" s="9"/>
      <c r="I17" s="9"/>
      <c r="J17" s="9"/>
      <c r="K17" s="9"/>
      <c r="L17" s="218">
        <v>5646953</v>
      </c>
      <c r="M17" s="272">
        <f>(Wireless[[#This Row],[Subscribers (000s)]]*100)/26571823</f>
        <v>21.251658194471641</v>
      </c>
      <c r="N17" s="36"/>
    </row>
    <row r="18" spans="1:14" ht="18" customHeight="1">
      <c r="A18" s="9" t="s">
        <v>197</v>
      </c>
      <c r="B18" s="9">
        <v>2021</v>
      </c>
      <c r="C18" s="9" t="s">
        <v>8</v>
      </c>
      <c r="D18" s="9"/>
      <c r="E18" s="9" t="s">
        <v>199</v>
      </c>
      <c r="F18" s="9"/>
      <c r="G18" s="9"/>
      <c r="H18" s="9"/>
      <c r="I18" s="9"/>
      <c r="J18" s="9"/>
      <c r="K18" s="9"/>
      <c r="L18" s="218">
        <v>8566072</v>
      </c>
      <c r="M18" s="272">
        <f>(Wireless[[#This Row],[Subscribers (000s)]]*100)/26571823</f>
        <v>32.23742684120694</v>
      </c>
      <c r="N18" s="36"/>
    </row>
    <row r="19" spans="1:14" ht="18" customHeight="1">
      <c r="A19" s="9" t="s">
        <v>197</v>
      </c>
      <c r="B19" s="9">
        <v>2021</v>
      </c>
      <c r="C19" s="9" t="s">
        <v>8</v>
      </c>
      <c r="D19" s="9"/>
      <c r="E19" s="9" t="s">
        <v>196</v>
      </c>
      <c r="F19" s="9"/>
      <c r="G19" s="9"/>
      <c r="H19" s="9"/>
      <c r="I19" s="9"/>
      <c r="J19" s="9"/>
      <c r="K19" s="9"/>
      <c r="L19" s="218">
        <v>6612441</v>
      </c>
      <c r="M19" s="272">
        <f>(Wireless[[#This Row],[Subscribers (000s)]]*100)/26571823</f>
        <v>24.885161247687069</v>
      </c>
      <c r="N19" s="36"/>
    </row>
    <row r="20" spans="1:14" ht="18" customHeight="1">
      <c r="A20" s="9" t="s">
        <v>197</v>
      </c>
      <c r="B20" s="9">
        <v>2021</v>
      </c>
      <c r="C20" s="9" t="s">
        <v>8</v>
      </c>
      <c r="D20" s="9"/>
      <c r="E20" s="9" t="s">
        <v>210</v>
      </c>
      <c r="F20" s="9"/>
      <c r="G20" s="9"/>
      <c r="H20" s="9"/>
      <c r="I20" s="9"/>
      <c r="J20" s="9"/>
      <c r="K20" s="9"/>
      <c r="L20" s="218">
        <v>5321317</v>
      </c>
      <c r="M20" s="272">
        <f>(Wireless[[#This Row],[Subscribers (000s)]]*100)/26571823</f>
        <v>20.026164557847611</v>
      </c>
      <c r="N20" s="36"/>
    </row>
    <row r="21" spans="1:14" ht="18" customHeight="1">
      <c r="A21" s="9" t="s">
        <v>197</v>
      </c>
      <c r="B21" s="9">
        <v>2021</v>
      </c>
      <c r="C21" s="9" t="s">
        <v>8</v>
      </c>
      <c r="D21" s="9"/>
      <c r="E21" s="9" t="s">
        <v>200</v>
      </c>
      <c r="F21" s="9"/>
      <c r="G21" s="9"/>
      <c r="H21" s="9"/>
      <c r="I21" s="9"/>
      <c r="J21" s="9"/>
      <c r="K21" s="9"/>
      <c r="L21" s="218">
        <f>26571823-L20-L19-L18-L17</f>
        <v>425040</v>
      </c>
      <c r="M21" s="272">
        <f>(Wireless[[#This Row],[Subscribers (000s)]]*100)/26571823</f>
        <v>1.5995891587867344</v>
      </c>
      <c r="N21" s="36"/>
    </row>
    <row r="22" spans="1:14" ht="18" customHeight="1">
      <c r="A22" s="9" t="s">
        <v>197</v>
      </c>
      <c r="B22" s="9">
        <v>2022</v>
      </c>
      <c r="C22" s="9" t="s">
        <v>8</v>
      </c>
      <c r="D22" s="9"/>
      <c r="E22" s="9" t="s">
        <v>113</v>
      </c>
      <c r="F22" s="9"/>
      <c r="G22" s="9"/>
      <c r="H22" s="9"/>
      <c r="I22" s="9"/>
      <c r="J22" s="9"/>
      <c r="K22" s="9"/>
      <c r="L22" s="218">
        <v>4818733</v>
      </c>
      <c r="M22" s="272">
        <f>(Wireless[[#This Row],[Subscribers (000s)]]*100)/26415114</f>
        <v>18.242332779635174</v>
      </c>
      <c r="N22" s="36"/>
    </row>
    <row r="23" spans="1:14" ht="18" customHeight="1">
      <c r="A23" s="9" t="s">
        <v>197</v>
      </c>
      <c r="B23" s="9">
        <v>2022</v>
      </c>
      <c r="C23" s="9" t="s">
        <v>8</v>
      </c>
      <c r="D23" s="9"/>
      <c r="E23" s="9" t="s">
        <v>199</v>
      </c>
      <c r="F23" s="9"/>
      <c r="G23" s="9"/>
      <c r="H23" s="9"/>
      <c r="I23" s="9"/>
      <c r="J23" s="9"/>
      <c r="K23" s="9"/>
      <c r="L23" s="218">
        <v>8687319</v>
      </c>
      <c r="M23" s="272">
        <f>(Wireless[[#This Row],[Subscribers (000s)]]*100)/26415114</f>
        <v>32.887683165024384</v>
      </c>
      <c r="N23" s="36"/>
    </row>
    <row r="24" spans="1:14" ht="18" customHeight="1">
      <c r="A24" s="9" t="s">
        <v>197</v>
      </c>
      <c r="B24" s="9">
        <v>2022</v>
      </c>
      <c r="C24" s="9" t="s">
        <v>8</v>
      </c>
      <c r="D24" s="9"/>
      <c r="E24" s="9" t="s">
        <v>196</v>
      </c>
      <c r="F24" s="9"/>
      <c r="G24" s="9"/>
      <c r="H24" s="9"/>
      <c r="I24" s="9"/>
      <c r="J24" s="9"/>
      <c r="K24" s="9"/>
      <c r="L24" s="218">
        <v>6788201</v>
      </c>
      <c r="M24" s="272">
        <f>(Wireless[[#This Row],[Subscribers (000s)]]*100)/26415114</f>
        <v>25.698170373218908</v>
      </c>
      <c r="N24" s="36"/>
    </row>
    <row r="25" spans="1:14" ht="18" customHeight="1">
      <c r="A25" s="9" t="s">
        <v>197</v>
      </c>
      <c r="B25" s="9">
        <v>2022</v>
      </c>
      <c r="C25" s="9" t="s">
        <v>8</v>
      </c>
      <c r="D25" s="9"/>
      <c r="E25" s="9" t="s">
        <v>210</v>
      </c>
      <c r="F25" s="9"/>
      <c r="G25" s="9"/>
      <c r="H25" s="9"/>
      <c r="I25" s="9"/>
      <c r="J25" s="9"/>
      <c r="K25" s="9"/>
      <c r="L25" s="218">
        <v>5693586</v>
      </c>
      <c r="M25" s="272">
        <f>(Wireless[[#This Row],[Subscribers (000s)]]*100)/26415114</f>
        <v>21.554273814604777</v>
      </c>
      <c r="N25" s="36"/>
    </row>
    <row r="26" spans="1:14" ht="18" customHeight="1">
      <c r="A26" s="9" t="s">
        <v>197</v>
      </c>
      <c r="B26" s="9">
        <v>2022</v>
      </c>
      <c r="C26" s="9" t="s">
        <v>8</v>
      </c>
      <c r="D26" s="9"/>
      <c r="E26" s="9" t="s">
        <v>200</v>
      </c>
      <c r="F26" s="9"/>
      <c r="G26" s="9"/>
      <c r="H26" s="9"/>
      <c r="I26" s="9"/>
      <c r="J26" s="9"/>
      <c r="K26" s="9"/>
      <c r="L26" s="218">
        <f>26415114-L22-L24-L23-L25</f>
        <v>427275</v>
      </c>
      <c r="M26" s="272">
        <f>(Wireless[[#This Row],[Subscribers (000s)]]*100)/26415114</f>
        <v>1.6175398675167558</v>
      </c>
      <c r="N26" s="36"/>
    </row>
    <row r="27" spans="1:14" ht="18" customHeight="1">
      <c r="D27" s="9"/>
      <c r="E27" s="9"/>
      <c r="F27" s="9"/>
      <c r="G27" s="9"/>
      <c r="H27" s="9"/>
      <c r="I27" s="9"/>
      <c r="J27" s="9"/>
      <c r="K27" s="9"/>
      <c r="N27" s="36"/>
    </row>
    <row r="28" spans="1:14" ht="18" customHeight="1">
      <c r="D28" s="9"/>
      <c r="E28" s="9"/>
      <c r="F28" s="9"/>
      <c r="G28" s="9"/>
      <c r="H28" s="9"/>
      <c r="I28" s="9"/>
      <c r="J28" s="9"/>
      <c r="K28" s="9"/>
      <c r="N28" s="36"/>
    </row>
    <row r="29" spans="1:14" ht="18" customHeight="1">
      <c r="D29" s="9"/>
      <c r="E29" s="9"/>
      <c r="F29" s="9"/>
      <c r="G29" s="9"/>
      <c r="H29" s="9"/>
      <c r="I29" s="9"/>
      <c r="J29" s="9"/>
      <c r="K29" s="9"/>
      <c r="N29" s="36"/>
    </row>
    <row r="30" spans="1:14" ht="18" customHeight="1">
      <c r="D30" s="9"/>
      <c r="E30" s="9"/>
      <c r="F30" s="9"/>
      <c r="G30" s="9"/>
      <c r="H30" s="9"/>
      <c r="I30" s="9"/>
      <c r="J30" s="9"/>
      <c r="K30" s="9"/>
      <c r="N30" s="36"/>
    </row>
    <row r="31" spans="1:14" ht="18" customHeight="1">
      <c r="D31" s="9"/>
      <c r="E31" s="9"/>
      <c r="F31" s="9"/>
      <c r="G31" s="9"/>
      <c r="H31" s="9"/>
      <c r="I31" s="9"/>
      <c r="J31" s="9"/>
      <c r="K31" s="9"/>
      <c r="N31" s="36"/>
    </row>
    <row r="32" spans="1:14" ht="18" customHeight="1">
      <c r="D32" s="9"/>
      <c r="E32" s="9"/>
      <c r="F32" s="9"/>
      <c r="G32" s="9"/>
      <c r="H32" s="9"/>
      <c r="I32" s="9"/>
      <c r="J32" s="9"/>
      <c r="K32" s="9"/>
      <c r="N32" s="36"/>
    </row>
    <row r="33" spans="4:14" ht="18" customHeight="1">
      <c r="D33" s="9"/>
      <c r="E33" s="9"/>
      <c r="F33" s="9"/>
      <c r="G33" s="9"/>
      <c r="H33" s="9"/>
      <c r="I33" s="9"/>
      <c r="J33" s="9"/>
      <c r="K33" s="9"/>
      <c r="N33" s="36"/>
    </row>
    <row r="34" spans="4:14" ht="18" customHeight="1">
      <c r="D34" s="9"/>
      <c r="E34" s="9"/>
      <c r="F34" s="9"/>
      <c r="G34" s="9"/>
      <c r="H34" s="9"/>
      <c r="I34" s="9"/>
      <c r="J34" s="9"/>
      <c r="K34" s="9"/>
      <c r="N34" s="36"/>
    </row>
    <row r="35" spans="4:14" ht="18" customHeight="1">
      <c r="D35" s="9"/>
      <c r="E35" s="9"/>
      <c r="F35" s="9"/>
      <c r="G35" s="9"/>
      <c r="H35" s="9"/>
      <c r="I35" s="9"/>
      <c r="J35" s="9"/>
      <c r="K35" s="9"/>
      <c r="N35" s="36"/>
    </row>
    <row r="36" spans="4:14" ht="18" customHeight="1">
      <c r="D36" s="9"/>
      <c r="E36" s="9"/>
      <c r="F36" s="9"/>
      <c r="G36" s="9"/>
      <c r="H36" s="9"/>
      <c r="I36" s="9"/>
      <c r="J36" s="9"/>
      <c r="K36" s="9"/>
      <c r="N36" s="36"/>
    </row>
    <row r="37" spans="4:14" ht="18" customHeight="1">
      <c r="D37" s="9"/>
      <c r="E37" s="9"/>
      <c r="F37" s="9"/>
      <c r="G37" s="9"/>
      <c r="H37" s="9"/>
      <c r="I37" s="9"/>
      <c r="J37" s="9"/>
      <c r="K37" s="9"/>
      <c r="N37" s="36"/>
    </row>
    <row r="38" spans="4:14" ht="18" customHeight="1">
      <c r="D38" s="9"/>
      <c r="E38" s="9"/>
      <c r="F38" s="9"/>
      <c r="G38" s="9"/>
      <c r="H38" s="9"/>
      <c r="I38" s="9"/>
      <c r="J38" s="9"/>
      <c r="K38" s="9"/>
      <c r="N38" s="36"/>
    </row>
    <row r="39" spans="4:14" ht="18" customHeight="1">
      <c r="D39" s="9"/>
      <c r="E39" s="9"/>
      <c r="F39" s="9"/>
      <c r="G39" s="9"/>
      <c r="H39" s="9"/>
      <c r="I39" s="9"/>
      <c r="J39" s="9"/>
      <c r="K39" s="9"/>
      <c r="N39" s="36"/>
    </row>
    <row r="40" spans="4:14" ht="18" customHeight="1">
      <c r="D40" s="9"/>
      <c r="E40" s="9"/>
      <c r="F40" s="9"/>
      <c r="G40" s="9"/>
      <c r="H40" s="9"/>
      <c r="I40" s="9"/>
      <c r="J40" s="9"/>
      <c r="K40" s="9"/>
      <c r="N40" s="36"/>
    </row>
    <row r="41" spans="4:14" ht="18" customHeight="1">
      <c r="D41" s="9"/>
      <c r="E41" s="9"/>
      <c r="F41" s="9"/>
      <c r="G41" s="9"/>
      <c r="H41" s="9"/>
      <c r="I41" s="9"/>
      <c r="J41" s="9"/>
      <c r="K41" s="9"/>
      <c r="N41" s="36"/>
    </row>
    <row r="42" spans="4:14" ht="18" customHeight="1">
      <c r="D42" s="9"/>
      <c r="E42" s="9"/>
      <c r="F42" s="9"/>
      <c r="G42" s="9"/>
      <c r="H42" s="9"/>
      <c r="I42" s="9"/>
      <c r="J42" s="9"/>
      <c r="K42" s="9"/>
      <c r="N42" s="36"/>
    </row>
    <row r="43" spans="4:14" ht="18" customHeight="1">
      <c r="D43" s="9"/>
      <c r="E43" s="9"/>
      <c r="F43" s="9"/>
      <c r="G43" s="9"/>
      <c r="H43" s="9"/>
      <c r="I43" s="9"/>
      <c r="J43" s="9"/>
      <c r="K43" s="9"/>
      <c r="N43" s="36"/>
    </row>
    <row r="44" spans="4:14" ht="18" customHeight="1">
      <c r="D44" s="9"/>
      <c r="E44" s="9"/>
      <c r="F44" s="9"/>
      <c r="G44" s="9"/>
      <c r="H44" s="9"/>
      <c r="I44" s="9"/>
      <c r="J44" s="9"/>
      <c r="K44" s="9"/>
      <c r="N44" s="36"/>
    </row>
    <row r="45" spans="4:14" ht="18" customHeight="1">
      <c r="D45" s="9"/>
      <c r="E45" s="9"/>
      <c r="F45" s="9"/>
      <c r="G45" s="9"/>
      <c r="H45" s="9"/>
      <c r="I45" s="9"/>
      <c r="J45" s="9"/>
      <c r="K45" s="9"/>
      <c r="N45" s="36"/>
    </row>
    <row r="46" spans="4:14" ht="18" customHeight="1">
      <c r="D46" s="9"/>
      <c r="E46" s="9"/>
      <c r="F46" s="9"/>
      <c r="G46" s="9"/>
      <c r="H46" s="9"/>
      <c r="I46" s="9"/>
      <c r="J46" s="9"/>
      <c r="K46" s="9"/>
      <c r="N46" s="36"/>
    </row>
    <row r="47" spans="4:14" ht="18" customHeight="1">
      <c r="D47" s="9"/>
      <c r="E47" s="9"/>
      <c r="F47" s="9"/>
      <c r="G47" s="9"/>
      <c r="H47" s="9"/>
      <c r="I47" s="9"/>
      <c r="J47" s="9"/>
      <c r="K47" s="9"/>
      <c r="N47" s="36"/>
    </row>
    <row r="48" spans="4:14" ht="18" customHeight="1">
      <c r="D48" s="9"/>
      <c r="E48" s="9"/>
      <c r="F48" s="9"/>
      <c r="G48" s="9"/>
      <c r="H48" s="9"/>
      <c r="I48" s="9"/>
      <c r="J48" s="9"/>
      <c r="K48" s="9"/>
      <c r="N48" s="36"/>
    </row>
    <row r="49" spans="4:14" ht="18" customHeight="1">
      <c r="D49" s="9"/>
      <c r="E49" s="9"/>
      <c r="F49" s="9"/>
      <c r="G49" s="9"/>
      <c r="H49" s="9"/>
      <c r="I49" s="9"/>
      <c r="J49" s="9"/>
      <c r="K49" s="9"/>
      <c r="N49" s="36"/>
    </row>
    <row r="50" spans="4:14" ht="18" customHeight="1">
      <c r="D50" s="9"/>
      <c r="E50" s="9"/>
      <c r="F50" s="9"/>
      <c r="G50" s="9"/>
      <c r="H50" s="9"/>
      <c r="I50" s="9"/>
      <c r="J50" s="9"/>
      <c r="K50" s="9"/>
      <c r="N50" s="36"/>
    </row>
    <row r="51" spans="4:14" ht="18" customHeight="1">
      <c r="D51" s="9"/>
      <c r="E51" s="9"/>
      <c r="F51" s="9"/>
      <c r="G51" s="9"/>
      <c r="H51" s="9"/>
      <c r="I51" s="9"/>
      <c r="J51" s="9"/>
      <c r="K51" s="9"/>
      <c r="N51" s="36"/>
    </row>
    <row r="52" spans="4:14" ht="18" customHeight="1">
      <c r="D52" s="9"/>
      <c r="E52" s="9"/>
      <c r="F52" s="9"/>
      <c r="G52" s="9"/>
      <c r="H52" s="9"/>
      <c r="I52" s="9"/>
      <c r="J52" s="9"/>
      <c r="K52" s="9"/>
      <c r="N52" s="36"/>
    </row>
    <row r="53" spans="4:14" ht="18" customHeight="1">
      <c r="D53" s="9"/>
      <c r="E53" s="9"/>
      <c r="F53" s="9"/>
      <c r="G53" s="9"/>
      <c r="H53" s="9"/>
      <c r="I53" s="9"/>
      <c r="J53" s="9"/>
      <c r="K53" s="9"/>
      <c r="N53" s="36"/>
    </row>
    <row r="54" spans="4:14" ht="18" customHeight="1">
      <c r="D54" s="9"/>
      <c r="E54" s="9"/>
      <c r="F54" s="9"/>
      <c r="G54" s="9"/>
      <c r="H54" s="9"/>
      <c r="I54" s="9"/>
      <c r="J54" s="9"/>
      <c r="K54" s="9"/>
      <c r="N54" s="36"/>
    </row>
    <row r="55" spans="4:14" ht="18" customHeight="1">
      <c r="D55" s="9"/>
      <c r="E55" s="9"/>
      <c r="F55" s="9"/>
      <c r="G55" s="9"/>
      <c r="H55" s="9"/>
      <c r="I55" s="9"/>
      <c r="J55" s="9"/>
      <c r="K55" s="9"/>
      <c r="N55" s="36"/>
    </row>
    <row r="56" spans="4:14" ht="18" customHeight="1">
      <c r="D56" s="9"/>
      <c r="E56" s="9"/>
      <c r="F56" s="9"/>
      <c r="G56" s="9"/>
      <c r="H56" s="9"/>
      <c r="I56" s="9"/>
      <c r="J56" s="9"/>
      <c r="K56" s="9"/>
      <c r="N56" s="36"/>
    </row>
    <row r="57" spans="4:14" ht="18" customHeight="1">
      <c r="D57" s="9"/>
      <c r="E57" s="9"/>
      <c r="F57" s="9"/>
      <c r="G57" s="9"/>
      <c r="H57" s="9"/>
      <c r="I57" s="9"/>
      <c r="J57" s="9"/>
      <c r="K57" s="9"/>
      <c r="N57" s="36"/>
    </row>
    <row r="58" spans="4:14" ht="18" customHeight="1">
      <c r="D58" s="9"/>
      <c r="E58" s="9"/>
      <c r="F58" s="9"/>
      <c r="G58" s="9"/>
      <c r="H58" s="9"/>
      <c r="I58" s="9"/>
      <c r="J58" s="9"/>
      <c r="K58" s="9"/>
      <c r="N58" s="36"/>
    </row>
    <row r="59" spans="4:14" ht="18" customHeight="1">
      <c r="D59" s="9"/>
      <c r="E59" s="9"/>
      <c r="F59" s="9"/>
      <c r="G59" s="9"/>
      <c r="H59" s="9"/>
      <c r="I59" s="9"/>
      <c r="J59" s="9"/>
      <c r="K59" s="9"/>
      <c r="N59" s="36"/>
    </row>
    <row r="60" spans="4:14" ht="18" customHeight="1">
      <c r="D60" s="9"/>
      <c r="E60" s="9"/>
      <c r="F60" s="9"/>
      <c r="G60" s="9"/>
      <c r="H60" s="9"/>
      <c r="I60" s="9"/>
      <c r="J60" s="9"/>
      <c r="K60" s="9"/>
      <c r="N60" s="36"/>
    </row>
    <row r="61" spans="4:14" ht="18" customHeight="1">
      <c r="D61" s="9"/>
      <c r="E61" s="9"/>
      <c r="F61" s="9"/>
      <c r="G61" s="9"/>
      <c r="H61" s="9"/>
      <c r="I61" s="9"/>
      <c r="J61" s="9"/>
      <c r="K61" s="9"/>
      <c r="N61" s="36"/>
    </row>
    <row r="62" spans="4:14" ht="18" customHeight="1">
      <c r="D62" s="9"/>
      <c r="E62" s="9"/>
      <c r="F62" s="9"/>
      <c r="G62" s="9"/>
      <c r="H62" s="9"/>
      <c r="I62" s="9"/>
      <c r="J62" s="9"/>
      <c r="K62" s="9"/>
      <c r="N62" s="36"/>
    </row>
    <row r="63" spans="4:14" ht="18" customHeight="1">
      <c r="D63" s="9"/>
      <c r="E63" s="9"/>
      <c r="F63" s="9"/>
      <c r="G63" s="9"/>
      <c r="H63" s="9"/>
      <c r="I63" s="9"/>
      <c r="J63" s="9"/>
      <c r="K63" s="9"/>
      <c r="N63" s="36"/>
    </row>
    <row r="64" spans="4:14" ht="18" customHeight="1">
      <c r="D64" s="9"/>
      <c r="E64" s="9"/>
      <c r="F64" s="9"/>
      <c r="G64" s="9"/>
      <c r="H64" s="9"/>
      <c r="I64" s="9"/>
      <c r="J64" s="9"/>
      <c r="K64" s="9"/>
      <c r="N64" s="36"/>
    </row>
    <row r="65" spans="4:14" ht="18" customHeight="1">
      <c r="D65" s="9"/>
      <c r="E65" s="9"/>
      <c r="F65" s="9"/>
      <c r="G65" s="9"/>
      <c r="H65" s="9"/>
      <c r="I65" s="9"/>
      <c r="J65" s="9"/>
      <c r="K65" s="9"/>
      <c r="N65" s="36"/>
    </row>
    <row r="66" spans="4:14" ht="18" customHeight="1">
      <c r="D66" s="9"/>
      <c r="E66" s="9"/>
      <c r="F66" s="9"/>
      <c r="G66" s="9"/>
      <c r="H66" s="9"/>
      <c r="I66" s="9"/>
      <c r="J66" s="9"/>
      <c r="K66" s="9"/>
      <c r="N66" s="36"/>
    </row>
    <row r="67" spans="4:14" ht="18" customHeight="1">
      <c r="D67" s="9"/>
      <c r="E67" s="9"/>
      <c r="F67" s="9"/>
      <c r="G67" s="9"/>
      <c r="H67" s="9"/>
      <c r="I67" s="9"/>
      <c r="J67" s="9"/>
      <c r="K67" s="9"/>
      <c r="N67" s="36"/>
    </row>
    <row r="68" spans="4:14" ht="18" customHeight="1">
      <c r="D68" s="9"/>
      <c r="E68" s="9"/>
      <c r="F68" s="9"/>
      <c r="G68" s="9"/>
      <c r="H68" s="9"/>
      <c r="I68" s="9"/>
      <c r="J68" s="9"/>
      <c r="K68" s="9"/>
      <c r="N68" s="36"/>
    </row>
    <row r="69" spans="4:14" ht="18" customHeight="1">
      <c r="D69" s="9"/>
      <c r="E69" s="9"/>
      <c r="F69" s="9"/>
      <c r="G69" s="9"/>
      <c r="H69" s="9"/>
      <c r="I69" s="9"/>
      <c r="J69" s="9"/>
      <c r="K69" s="9"/>
      <c r="N69" s="36"/>
    </row>
    <row r="70" spans="4:14" ht="18" customHeight="1">
      <c r="D70" s="9"/>
      <c r="E70" s="9"/>
      <c r="F70" s="9"/>
      <c r="G70" s="9"/>
      <c r="H70" s="9"/>
      <c r="I70" s="9"/>
      <c r="J70" s="9"/>
      <c r="K70" s="9"/>
      <c r="N70" s="36"/>
    </row>
    <row r="71" spans="4:14" ht="18" customHeight="1">
      <c r="D71" s="9"/>
      <c r="E71" s="9"/>
      <c r="F71" s="9"/>
      <c r="G71" s="9"/>
      <c r="H71" s="9"/>
      <c r="I71" s="9"/>
      <c r="J71" s="9"/>
      <c r="K71" s="9"/>
      <c r="N71" s="36"/>
    </row>
    <row r="72" spans="4:14" ht="18" customHeight="1">
      <c r="D72" s="9"/>
      <c r="E72" s="9"/>
      <c r="F72" s="9"/>
      <c r="G72" s="9"/>
      <c r="H72" s="9"/>
      <c r="I72" s="9"/>
      <c r="J72" s="9"/>
      <c r="K72" s="9"/>
      <c r="N72" s="36"/>
    </row>
    <row r="73" spans="4:14" ht="18" customHeight="1">
      <c r="D73" s="9"/>
      <c r="E73" s="9"/>
      <c r="F73" s="9"/>
      <c r="G73" s="9"/>
      <c r="H73" s="9"/>
      <c r="I73" s="9"/>
      <c r="J73" s="9"/>
      <c r="K73" s="9"/>
      <c r="N73" s="36"/>
    </row>
    <row r="74" spans="4:14" ht="18" customHeight="1">
      <c r="D74" s="9"/>
      <c r="E74" s="9"/>
      <c r="F74" s="9"/>
      <c r="G74" s="9"/>
      <c r="H74" s="9"/>
      <c r="I74" s="9"/>
      <c r="J74" s="9"/>
      <c r="K74" s="9"/>
      <c r="N74" s="36"/>
    </row>
    <row r="75" spans="4:14" ht="18" customHeight="1">
      <c r="D75" s="9"/>
      <c r="E75" s="9"/>
      <c r="F75" s="9"/>
      <c r="G75" s="9"/>
      <c r="H75" s="9"/>
      <c r="I75" s="9"/>
      <c r="J75" s="9"/>
      <c r="K75" s="9"/>
      <c r="N75" s="36"/>
    </row>
    <row r="76" spans="4:14" ht="18" customHeight="1">
      <c r="D76" s="9"/>
      <c r="E76" s="9"/>
      <c r="F76" s="9"/>
      <c r="G76" s="9"/>
      <c r="H76" s="9"/>
      <c r="I76" s="9"/>
      <c r="J76" s="9"/>
      <c r="K76" s="9"/>
      <c r="N76" s="36"/>
    </row>
    <row r="77" spans="4:14" ht="18" customHeight="1">
      <c r="D77" s="9"/>
      <c r="E77" s="9"/>
      <c r="F77" s="9"/>
      <c r="G77" s="9"/>
      <c r="H77" s="9"/>
      <c r="I77" s="9"/>
      <c r="J77" s="9"/>
      <c r="K77" s="9"/>
      <c r="N77" s="36"/>
    </row>
    <row r="78" spans="4:14" ht="18" customHeight="1">
      <c r="D78" s="9"/>
      <c r="E78" s="9"/>
      <c r="F78" s="9"/>
      <c r="G78" s="9"/>
      <c r="H78" s="9"/>
      <c r="I78" s="9"/>
      <c r="J78" s="9"/>
      <c r="K78" s="9"/>
      <c r="N78" s="36"/>
    </row>
    <row r="79" spans="4:14" ht="18" customHeight="1">
      <c r="D79" s="9"/>
      <c r="E79" s="9"/>
      <c r="F79" s="9"/>
      <c r="G79" s="9"/>
      <c r="H79" s="9"/>
      <c r="I79" s="9"/>
      <c r="J79" s="9"/>
      <c r="K79" s="9"/>
      <c r="N79" s="36"/>
    </row>
    <row r="80" spans="4:14" ht="18" customHeight="1">
      <c r="D80" s="9"/>
      <c r="E80" s="9"/>
      <c r="F80" s="9"/>
      <c r="G80" s="9"/>
      <c r="H80" s="9"/>
      <c r="I80" s="9"/>
      <c r="J80" s="9"/>
      <c r="K80" s="9"/>
      <c r="N80" s="36"/>
    </row>
    <row r="81" spans="4:14" ht="18" customHeight="1">
      <c r="D81" s="9"/>
      <c r="E81" s="9"/>
      <c r="F81" s="9"/>
      <c r="G81" s="9"/>
      <c r="H81" s="9"/>
      <c r="I81" s="9"/>
      <c r="J81" s="9"/>
      <c r="K81" s="9"/>
      <c r="N81" s="36"/>
    </row>
    <row r="82" spans="4:14" ht="18" customHeight="1">
      <c r="D82" s="9"/>
      <c r="E82" s="9"/>
      <c r="F82" s="9"/>
      <c r="G82" s="9"/>
      <c r="H82" s="9"/>
      <c r="I82" s="9"/>
      <c r="J82" s="9"/>
      <c r="K82" s="9"/>
      <c r="N82" s="36"/>
    </row>
    <row r="83" spans="4:14" ht="18" customHeight="1">
      <c r="D83" s="9"/>
      <c r="E83" s="9"/>
      <c r="F83" s="9"/>
      <c r="G83" s="9"/>
      <c r="H83" s="9"/>
      <c r="I83" s="9"/>
      <c r="J83" s="9"/>
      <c r="K83" s="9"/>
      <c r="N83" s="36"/>
    </row>
    <row r="84" spans="4:14" ht="18" customHeight="1">
      <c r="D84" s="9"/>
      <c r="E84" s="9"/>
      <c r="F84" s="9"/>
      <c r="G84" s="9"/>
      <c r="H84" s="9"/>
      <c r="I84" s="9"/>
      <c r="J84" s="9"/>
      <c r="K84" s="9"/>
      <c r="N84" s="36"/>
    </row>
    <row r="85" spans="4:14" ht="18" customHeight="1">
      <c r="D85" s="9"/>
      <c r="E85" s="9"/>
      <c r="F85" s="9"/>
      <c r="G85" s="9"/>
      <c r="H85" s="9"/>
      <c r="I85" s="9"/>
      <c r="J85" s="9"/>
      <c r="K85" s="9"/>
      <c r="N85" s="36"/>
    </row>
    <row r="86" spans="4:14" ht="18" customHeight="1">
      <c r="D86" s="9"/>
      <c r="E86" s="9"/>
      <c r="F86" s="9"/>
      <c r="G86" s="9"/>
      <c r="H86" s="9"/>
      <c r="I86" s="9"/>
      <c r="J86" s="9"/>
      <c r="K86" s="9"/>
      <c r="N86" s="36"/>
    </row>
    <row r="87" spans="4:14" ht="18" customHeight="1">
      <c r="D87" s="9"/>
      <c r="E87" s="9"/>
      <c r="F87" s="9"/>
      <c r="G87" s="9"/>
      <c r="H87" s="9"/>
      <c r="I87" s="9"/>
      <c r="J87" s="9"/>
      <c r="K87" s="9"/>
      <c r="N87" s="36"/>
    </row>
    <row r="88" spans="4:14" ht="18" customHeight="1">
      <c r="D88" s="9"/>
      <c r="E88" s="9"/>
      <c r="F88" s="9"/>
      <c r="G88" s="9"/>
      <c r="H88" s="9"/>
      <c r="I88" s="9"/>
      <c r="J88" s="9"/>
      <c r="K88" s="9"/>
      <c r="N88" s="36"/>
    </row>
    <row r="89" spans="4:14" ht="18" customHeight="1">
      <c r="D89" s="9"/>
      <c r="E89" s="9"/>
      <c r="F89" s="9"/>
      <c r="G89" s="9"/>
      <c r="H89" s="9"/>
      <c r="I89" s="9"/>
      <c r="J89" s="9"/>
      <c r="K89" s="9"/>
      <c r="N89" s="36"/>
    </row>
    <row r="90" spans="4:14" ht="18" customHeight="1">
      <c r="D90" s="9"/>
      <c r="E90" s="9"/>
      <c r="F90" s="9"/>
      <c r="G90" s="9"/>
      <c r="H90" s="9"/>
      <c r="I90" s="9"/>
      <c r="J90" s="9"/>
      <c r="K90" s="9"/>
      <c r="N90" s="36"/>
    </row>
    <row r="91" spans="4:14" ht="18" customHeight="1">
      <c r="D91" s="9"/>
      <c r="E91" s="9"/>
      <c r="F91" s="9"/>
      <c r="G91" s="9"/>
      <c r="H91" s="9"/>
      <c r="I91" s="9"/>
      <c r="J91" s="9"/>
      <c r="K91" s="9"/>
      <c r="N91" s="36"/>
    </row>
    <row r="92" spans="4:14" ht="18" customHeight="1">
      <c r="D92" s="9"/>
      <c r="E92" s="9"/>
      <c r="F92" s="9"/>
      <c r="G92" s="9"/>
      <c r="H92" s="9"/>
      <c r="I92" s="9"/>
      <c r="J92" s="9"/>
      <c r="K92" s="9"/>
      <c r="N92" s="36"/>
    </row>
    <row r="93" spans="4:14" ht="18" customHeight="1">
      <c r="D93" s="9"/>
      <c r="E93" s="9"/>
      <c r="F93" s="9"/>
      <c r="G93" s="9"/>
      <c r="H93" s="9"/>
      <c r="I93" s="9"/>
      <c r="J93" s="9"/>
      <c r="K93" s="9"/>
      <c r="N93" s="36"/>
    </row>
    <row r="94" spans="4:14" ht="18" customHeight="1">
      <c r="D94" s="9"/>
      <c r="E94" s="9"/>
      <c r="F94" s="9"/>
      <c r="G94" s="9"/>
      <c r="H94" s="9"/>
      <c r="I94" s="9"/>
      <c r="J94" s="9"/>
      <c r="K94" s="9"/>
      <c r="N94" s="36"/>
    </row>
    <row r="95" spans="4:14" ht="18" customHeight="1">
      <c r="D95" s="9"/>
      <c r="E95" s="9"/>
      <c r="F95" s="9"/>
      <c r="G95" s="9"/>
      <c r="H95" s="9"/>
      <c r="I95" s="9"/>
      <c r="J95" s="9"/>
      <c r="K95" s="9"/>
      <c r="N95" s="36"/>
    </row>
    <row r="96" spans="4:14" ht="18" customHeight="1">
      <c r="D96" s="9"/>
      <c r="E96" s="9"/>
      <c r="F96" s="9"/>
      <c r="G96" s="9"/>
      <c r="H96" s="9"/>
      <c r="I96" s="9"/>
      <c r="J96" s="9"/>
      <c r="K96" s="9"/>
      <c r="N96" s="36"/>
    </row>
    <row r="97" spans="4:14" ht="18" customHeight="1">
      <c r="D97" s="9"/>
      <c r="E97" s="9"/>
      <c r="F97" s="9"/>
      <c r="G97" s="9"/>
      <c r="H97" s="9"/>
      <c r="I97" s="9"/>
      <c r="J97" s="9"/>
      <c r="K97" s="9"/>
      <c r="N97" s="36"/>
    </row>
    <row r="98" spans="4:14" ht="18" customHeight="1">
      <c r="D98" s="9"/>
      <c r="E98" s="9"/>
      <c r="F98" s="9"/>
      <c r="G98" s="9"/>
      <c r="H98" s="9"/>
      <c r="I98" s="9"/>
      <c r="J98" s="9"/>
      <c r="K98" s="9"/>
      <c r="N98" s="36"/>
    </row>
    <row r="99" spans="4:14" ht="18" customHeight="1">
      <c r="D99" s="9"/>
      <c r="E99" s="9"/>
      <c r="F99" s="9"/>
      <c r="G99" s="9"/>
      <c r="H99" s="9"/>
      <c r="I99" s="9"/>
      <c r="J99" s="9"/>
      <c r="K99" s="9"/>
      <c r="N99" s="36"/>
    </row>
    <row r="100" spans="4:14" ht="18" customHeight="1">
      <c r="D100" s="9"/>
      <c r="E100" s="9"/>
      <c r="F100" s="9"/>
      <c r="G100" s="9"/>
      <c r="H100" s="9"/>
      <c r="I100" s="9"/>
      <c r="J100" s="9"/>
      <c r="K100" s="9"/>
      <c r="N100" s="36"/>
    </row>
    <row r="101" spans="4:14" ht="18" customHeight="1">
      <c r="D101" s="9"/>
      <c r="E101" s="9"/>
      <c r="F101" s="9"/>
      <c r="G101" s="9"/>
      <c r="H101" s="9"/>
      <c r="I101" s="9"/>
      <c r="J101" s="9"/>
      <c r="K101" s="9"/>
      <c r="N101" s="36"/>
    </row>
    <row r="102" spans="4:14" ht="18" customHeight="1">
      <c r="D102" s="9"/>
      <c r="E102" s="9"/>
      <c r="F102" s="9"/>
      <c r="G102" s="9"/>
      <c r="H102" s="9"/>
      <c r="I102" s="9"/>
      <c r="J102" s="9"/>
      <c r="K102" s="9"/>
      <c r="N102" s="36"/>
    </row>
    <row r="103" spans="4:14" ht="18" customHeight="1">
      <c r="D103" s="9"/>
      <c r="E103" s="9"/>
      <c r="F103" s="9"/>
      <c r="G103" s="9"/>
      <c r="H103" s="9"/>
      <c r="I103" s="9"/>
      <c r="J103" s="9"/>
      <c r="K103" s="9"/>
      <c r="N103" s="36"/>
    </row>
    <row r="104" spans="4:14" ht="18" customHeight="1">
      <c r="D104" s="9"/>
      <c r="E104" s="9"/>
      <c r="F104" s="9"/>
      <c r="G104" s="9"/>
      <c r="H104" s="9"/>
      <c r="I104" s="9"/>
      <c r="J104" s="9"/>
      <c r="K104" s="9"/>
      <c r="N104" s="36"/>
    </row>
    <row r="105" spans="4:14" ht="18" customHeight="1">
      <c r="D105" s="9"/>
      <c r="E105" s="9"/>
      <c r="F105" s="9"/>
      <c r="G105" s="9"/>
      <c r="H105" s="9"/>
      <c r="I105" s="9"/>
      <c r="J105" s="9"/>
      <c r="K105" s="9"/>
      <c r="N105" s="36"/>
    </row>
    <row r="106" spans="4:14" ht="18" customHeight="1">
      <c r="D106" s="9"/>
      <c r="E106" s="9"/>
      <c r="F106" s="9"/>
      <c r="G106" s="9"/>
      <c r="H106" s="9"/>
      <c r="I106" s="9"/>
      <c r="J106" s="9"/>
      <c r="K106" s="9"/>
      <c r="N106" s="36"/>
    </row>
    <row r="107" spans="4:14" ht="18" customHeight="1">
      <c r="D107" s="9"/>
      <c r="E107" s="9"/>
      <c r="F107" s="9"/>
      <c r="G107" s="9"/>
      <c r="H107" s="9"/>
      <c r="I107" s="9"/>
      <c r="J107" s="9"/>
      <c r="K107" s="9"/>
      <c r="N107" s="36"/>
    </row>
    <row r="108" spans="4:14" ht="18" customHeight="1">
      <c r="D108" s="9"/>
      <c r="E108" s="9"/>
      <c r="F108" s="9"/>
      <c r="G108" s="9"/>
      <c r="H108" s="9"/>
      <c r="I108" s="9"/>
      <c r="J108" s="9"/>
      <c r="K108" s="9"/>
      <c r="N108" s="36"/>
    </row>
    <row r="109" spans="4:14" ht="18" customHeight="1">
      <c r="D109" s="9"/>
      <c r="E109" s="9"/>
      <c r="F109" s="9"/>
      <c r="G109" s="9"/>
      <c r="H109" s="9"/>
      <c r="I109" s="9"/>
      <c r="J109" s="9"/>
      <c r="K109" s="9"/>
      <c r="N109" s="36"/>
    </row>
    <row r="110" spans="4:14" ht="18" customHeight="1">
      <c r="D110" s="9"/>
      <c r="E110" s="9"/>
      <c r="F110" s="9"/>
      <c r="G110" s="9"/>
      <c r="H110" s="9"/>
      <c r="I110" s="9"/>
      <c r="J110" s="9"/>
      <c r="K110" s="9"/>
      <c r="N110" s="36"/>
    </row>
    <row r="111" spans="4:14" ht="18" customHeight="1">
      <c r="D111" s="9"/>
      <c r="E111" s="9"/>
      <c r="F111" s="9"/>
      <c r="G111" s="9"/>
      <c r="H111" s="9"/>
      <c r="I111" s="9"/>
      <c r="J111" s="9"/>
      <c r="K111" s="9"/>
      <c r="N111" s="36"/>
    </row>
    <row r="112" spans="4:14" ht="18" customHeight="1">
      <c r="D112" s="9"/>
      <c r="E112" s="9"/>
      <c r="F112" s="9"/>
      <c r="G112" s="9"/>
      <c r="H112" s="9"/>
      <c r="I112" s="9"/>
      <c r="J112" s="9"/>
      <c r="K112" s="9"/>
      <c r="N112" s="36"/>
    </row>
    <row r="113" spans="4:14" ht="18" customHeight="1">
      <c r="D113" s="9"/>
      <c r="E113" s="9"/>
      <c r="F113" s="9"/>
      <c r="G113" s="9"/>
      <c r="H113" s="9"/>
      <c r="I113" s="9"/>
      <c r="J113" s="9"/>
      <c r="K113" s="9"/>
      <c r="N113" s="36"/>
    </row>
    <row r="114" spans="4:14" ht="18" customHeight="1">
      <c r="D114" s="9"/>
      <c r="E114" s="9"/>
      <c r="F114" s="9"/>
      <c r="G114" s="9"/>
      <c r="H114" s="9"/>
      <c r="I114" s="9"/>
      <c r="J114" s="9"/>
      <c r="K114" s="9"/>
      <c r="N114" s="36"/>
    </row>
    <row r="115" spans="4:14" ht="18" customHeight="1">
      <c r="D115" s="9"/>
      <c r="E115" s="9"/>
      <c r="F115" s="9"/>
      <c r="G115" s="9"/>
      <c r="H115" s="9"/>
      <c r="I115" s="9"/>
      <c r="J115" s="9"/>
      <c r="K115" s="9"/>
      <c r="N115" s="36"/>
    </row>
    <row r="116" spans="4:14" ht="18" customHeight="1">
      <c r="D116" s="9"/>
      <c r="E116" s="9"/>
      <c r="F116" s="9"/>
      <c r="G116" s="9"/>
      <c r="H116" s="9"/>
      <c r="I116" s="9"/>
      <c r="J116" s="9"/>
      <c r="K116" s="9"/>
      <c r="N116" s="36"/>
    </row>
    <row r="117" spans="4:14" ht="18" customHeight="1">
      <c r="D117" s="9"/>
      <c r="E117" s="9"/>
      <c r="F117" s="9"/>
      <c r="G117" s="9"/>
      <c r="H117" s="9"/>
      <c r="I117" s="9"/>
      <c r="J117" s="9"/>
      <c r="K117" s="9"/>
      <c r="N117" s="36"/>
    </row>
    <row r="118" spans="4:14" ht="18" customHeight="1">
      <c r="D118" s="9"/>
      <c r="E118" s="9"/>
      <c r="F118" s="9"/>
      <c r="G118" s="9"/>
      <c r="H118" s="9"/>
      <c r="I118" s="9"/>
      <c r="J118" s="9"/>
      <c r="K118" s="9"/>
      <c r="N118" s="36"/>
    </row>
    <row r="119" spans="4:14" ht="18" customHeight="1">
      <c r="D119" s="9"/>
      <c r="E119" s="9"/>
      <c r="F119" s="9"/>
      <c r="G119" s="9"/>
      <c r="H119" s="9"/>
      <c r="I119" s="9"/>
      <c r="J119" s="9"/>
      <c r="K119" s="9"/>
      <c r="N119" s="36"/>
    </row>
    <row r="120" spans="4:14" ht="18" customHeight="1">
      <c r="D120" s="9"/>
      <c r="E120" s="9"/>
      <c r="F120" s="9"/>
      <c r="G120" s="9"/>
      <c r="H120" s="9"/>
      <c r="I120" s="9"/>
      <c r="J120" s="9"/>
      <c r="K120" s="9"/>
      <c r="N120" s="36"/>
    </row>
    <row r="121" spans="4:14" ht="18" customHeight="1">
      <c r="D121" s="9"/>
      <c r="E121" s="9"/>
      <c r="F121" s="9"/>
      <c r="G121" s="9"/>
      <c r="H121" s="9"/>
      <c r="I121" s="9"/>
      <c r="J121" s="9"/>
      <c r="K121" s="9"/>
      <c r="N121" s="36"/>
    </row>
    <row r="122" spans="4:14" ht="18" customHeight="1">
      <c r="D122" s="9"/>
      <c r="E122" s="9"/>
      <c r="F122" s="9"/>
      <c r="G122" s="9"/>
      <c r="H122" s="9"/>
      <c r="I122" s="9"/>
      <c r="J122" s="9"/>
      <c r="K122" s="9"/>
      <c r="N122" s="36"/>
    </row>
    <row r="123" spans="4:14" ht="18" customHeight="1">
      <c r="D123" s="9"/>
      <c r="E123" s="9"/>
      <c r="F123" s="9"/>
      <c r="G123" s="9"/>
      <c r="H123" s="9"/>
      <c r="I123" s="9"/>
      <c r="J123" s="9"/>
      <c r="K123" s="9"/>
      <c r="N123" s="36"/>
    </row>
    <row r="124" spans="4:14" ht="18" customHeight="1">
      <c r="D124" s="9"/>
      <c r="E124" s="9"/>
      <c r="F124" s="9"/>
      <c r="G124" s="9"/>
      <c r="H124" s="9"/>
      <c r="I124" s="9"/>
      <c r="J124" s="9"/>
      <c r="K124" s="9"/>
      <c r="N124" s="36"/>
    </row>
    <row r="125" spans="4:14" ht="18" customHeight="1">
      <c r="D125" s="9"/>
      <c r="E125" s="9"/>
      <c r="F125" s="9"/>
      <c r="G125" s="9"/>
      <c r="H125" s="9"/>
      <c r="I125" s="9"/>
      <c r="J125" s="9"/>
      <c r="K125" s="9"/>
      <c r="N125" s="36"/>
    </row>
    <row r="126" spans="4:14" ht="18" customHeight="1">
      <c r="D126" s="9"/>
      <c r="E126" s="9"/>
      <c r="F126" s="9"/>
      <c r="G126" s="9"/>
      <c r="H126" s="9"/>
      <c r="I126" s="9"/>
      <c r="J126" s="9"/>
      <c r="K126" s="9"/>
      <c r="N126" s="36"/>
    </row>
    <row r="127" spans="4:14" ht="18" customHeight="1">
      <c r="D127" s="9"/>
      <c r="E127" s="9"/>
      <c r="F127" s="9"/>
      <c r="G127" s="9"/>
      <c r="H127" s="9"/>
      <c r="I127" s="9"/>
      <c r="J127" s="9"/>
      <c r="K127" s="9"/>
      <c r="N127" s="36"/>
    </row>
    <row r="128" spans="4:14" ht="18" customHeight="1">
      <c r="D128" s="9"/>
      <c r="E128" s="9"/>
      <c r="F128" s="9"/>
      <c r="G128" s="9"/>
      <c r="H128" s="9"/>
      <c r="I128" s="9"/>
      <c r="J128" s="9"/>
      <c r="K128" s="9"/>
      <c r="N128" s="36"/>
    </row>
    <row r="129" spans="4:14" ht="18" customHeight="1">
      <c r="D129" s="9"/>
      <c r="E129" s="9"/>
      <c r="F129" s="9"/>
      <c r="G129" s="9"/>
      <c r="H129" s="9"/>
      <c r="I129" s="9"/>
      <c r="J129" s="9"/>
      <c r="K129" s="9"/>
      <c r="N129" s="36"/>
    </row>
    <row r="130" spans="4:14" ht="18" customHeight="1">
      <c r="D130" s="9"/>
      <c r="E130" s="9"/>
      <c r="F130" s="9"/>
      <c r="G130" s="9"/>
      <c r="H130" s="9"/>
      <c r="I130" s="9"/>
      <c r="J130" s="9"/>
      <c r="K130" s="9"/>
      <c r="N130" s="36"/>
    </row>
    <row r="131" spans="4:14" ht="18" customHeight="1">
      <c r="D131" s="9"/>
      <c r="E131" s="9"/>
      <c r="F131" s="9"/>
      <c r="G131" s="9"/>
      <c r="H131" s="9"/>
      <c r="I131" s="9"/>
      <c r="J131" s="9"/>
      <c r="K131" s="9"/>
      <c r="N131" s="36"/>
    </row>
    <row r="132" spans="4:14" ht="18" customHeight="1">
      <c r="D132" s="9"/>
      <c r="E132" s="9"/>
      <c r="F132" s="9"/>
      <c r="G132" s="9"/>
      <c r="H132" s="9"/>
      <c r="I132" s="9"/>
      <c r="J132" s="9"/>
      <c r="K132" s="9"/>
      <c r="N132" s="36"/>
    </row>
    <row r="133" spans="4:14" ht="18" customHeight="1">
      <c r="D133" s="9"/>
      <c r="E133" s="9"/>
      <c r="F133" s="9"/>
      <c r="G133" s="9"/>
      <c r="H133" s="9"/>
      <c r="I133" s="9"/>
      <c r="J133" s="9"/>
      <c r="K133" s="9"/>
      <c r="N133" s="36"/>
    </row>
    <row r="134" spans="4:14" ht="18" customHeight="1">
      <c r="D134" s="9"/>
      <c r="E134" s="9"/>
      <c r="F134" s="9"/>
      <c r="G134" s="9"/>
      <c r="H134" s="9"/>
      <c r="I134" s="9"/>
      <c r="J134" s="9"/>
      <c r="K134" s="9"/>
      <c r="N134" s="36"/>
    </row>
    <row r="135" spans="4:14" ht="18" customHeight="1">
      <c r="D135" s="9"/>
      <c r="E135" s="9"/>
      <c r="F135" s="9"/>
      <c r="G135" s="9"/>
      <c r="H135" s="9"/>
      <c r="I135" s="9"/>
      <c r="J135" s="9"/>
      <c r="K135" s="9"/>
      <c r="N135" s="36"/>
    </row>
    <row r="136" spans="4:14" ht="18" customHeight="1">
      <c r="D136" s="9"/>
      <c r="E136" s="9"/>
      <c r="F136" s="9"/>
      <c r="G136" s="9"/>
      <c r="H136" s="9"/>
      <c r="I136" s="9"/>
      <c r="J136" s="9"/>
      <c r="K136" s="9"/>
      <c r="N136" s="36"/>
    </row>
    <row r="137" spans="4:14" ht="18" customHeight="1">
      <c r="D137" s="9"/>
      <c r="E137" s="9"/>
      <c r="F137" s="9"/>
      <c r="G137" s="9"/>
      <c r="H137" s="9"/>
      <c r="I137" s="9"/>
      <c r="J137" s="9"/>
      <c r="K137" s="9"/>
      <c r="N137" s="36"/>
    </row>
    <row r="138" spans="4:14" ht="18" customHeight="1">
      <c r="D138" s="9"/>
      <c r="E138" s="9"/>
      <c r="F138" s="9"/>
      <c r="G138" s="9"/>
      <c r="H138" s="9"/>
      <c r="I138" s="9"/>
      <c r="J138" s="9"/>
      <c r="K138" s="9"/>
      <c r="N138" s="36"/>
    </row>
    <row r="139" spans="4:14" ht="18" customHeight="1">
      <c r="D139" s="9"/>
      <c r="E139" s="9"/>
      <c r="F139" s="9"/>
      <c r="G139" s="9"/>
      <c r="H139" s="9"/>
      <c r="I139" s="9"/>
      <c r="J139" s="9"/>
      <c r="K139" s="9"/>
      <c r="N139" s="36"/>
    </row>
    <row r="140" spans="4:14" ht="18" customHeight="1">
      <c r="D140" s="9"/>
      <c r="E140" s="9"/>
      <c r="F140" s="9"/>
      <c r="G140" s="9"/>
      <c r="H140" s="9"/>
      <c r="I140" s="9"/>
      <c r="J140" s="9"/>
      <c r="K140" s="9"/>
      <c r="N140" s="36"/>
    </row>
    <row r="141" spans="4:14" ht="18" customHeight="1">
      <c r="D141" s="9"/>
      <c r="E141" s="9"/>
      <c r="F141" s="9"/>
      <c r="G141" s="9"/>
      <c r="H141" s="9"/>
      <c r="I141" s="9"/>
      <c r="J141" s="9"/>
      <c r="K141" s="9"/>
      <c r="N141" s="36"/>
    </row>
    <row r="142" spans="4:14" ht="18" customHeight="1">
      <c r="D142" s="9"/>
      <c r="E142" s="9"/>
      <c r="F142" s="9"/>
      <c r="G142" s="9"/>
      <c r="H142" s="9"/>
      <c r="I142" s="9"/>
      <c r="J142" s="9"/>
      <c r="K142" s="9"/>
      <c r="N142" s="36"/>
    </row>
    <row r="143" spans="4:14" ht="18" customHeight="1">
      <c r="D143" s="9"/>
      <c r="E143" s="9"/>
      <c r="F143" s="9"/>
      <c r="G143" s="9"/>
      <c r="H143" s="9"/>
      <c r="I143" s="9"/>
      <c r="J143" s="9"/>
      <c r="K143" s="9"/>
      <c r="N143" s="36"/>
    </row>
    <row r="144" spans="4:14" ht="18" customHeight="1">
      <c r="D144" s="9"/>
      <c r="E144" s="9"/>
      <c r="F144" s="9"/>
      <c r="G144" s="9"/>
      <c r="H144" s="9"/>
      <c r="I144" s="9"/>
      <c r="J144" s="9"/>
      <c r="K144" s="9"/>
      <c r="N144" s="36"/>
    </row>
    <row r="145" spans="4:14" ht="18" customHeight="1">
      <c r="D145" s="9"/>
      <c r="E145" s="9"/>
      <c r="F145" s="9"/>
      <c r="G145" s="9"/>
      <c r="H145" s="9"/>
      <c r="I145" s="9"/>
      <c r="J145" s="9"/>
      <c r="K145" s="9"/>
      <c r="N145" s="36"/>
    </row>
    <row r="146" spans="4:14" ht="18" customHeight="1">
      <c r="D146" s="9"/>
      <c r="E146" s="9"/>
      <c r="F146" s="9"/>
      <c r="G146" s="9"/>
      <c r="H146" s="9"/>
      <c r="I146" s="9"/>
      <c r="J146" s="9"/>
      <c r="K146" s="9"/>
      <c r="N146" s="36"/>
    </row>
    <row r="147" spans="4:14" ht="18" customHeight="1">
      <c r="D147" s="9"/>
      <c r="E147" s="9"/>
      <c r="F147" s="9"/>
      <c r="G147" s="9"/>
      <c r="H147" s="9"/>
      <c r="I147" s="9"/>
      <c r="J147" s="9"/>
      <c r="K147" s="9"/>
      <c r="N147" s="36"/>
    </row>
    <row r="148" spans="4:14" ht="18" customHeight="1">
      <c r="D148" s="9"/>
      <c r="E148" s="9"/>
      <c r="F148" s="9"/>
      <c r="G148" s="9"/>
      <c r="H148" s="9"/>
      <c r="I148" s="9"/>
      <c r="J148" s="9"/>
      <c r="K148" s="9"/>
      <c r="N148" s="36"/>
    </row>
    <row r="149" spans="4:14" ht="18" customHeight="1">
      <c r="D149" s="9"/>
      <c r="E149" s="9"/>
      <c r="F149" s="9"/>
      <c r="G149" s="9"/>
      <c r="H149" s="9"/>
      <c r="I149" s="9"/>
      <c r="J149" s="9"/>
      <c r="K149" s="9"/>
      <c r="N149" s="36"/>
    </row>
    <row r="150" spans="4:14" ht="18" customHeight="1">
      <c r="D150" s="9"/>
      <c r="E150" s="9"/>
      <c r="F150" s="9"/>
      <c r="G150" s="9"/>
      <c r="H150" s="9"/>
      <c r="I150" s="9"/>
      <c r="J150" s="9"/>
      <c r="K150" s="9"/>
      <c r="N150" s="36"/>
    </row>
    <row r="151" spans="4:14" ht="18" customHeight="1">
      <c r="D151" s="9"/>
      <c r="E151" s="9"/>
      <c r="F151" s="9"/>
      <c r="G151" s="9"/>
      <c r="H151" s="9"/>
      <c r="I151" s="9"/>
      <c r="J151" s="9"/>
      <c r="K151" s="9"/>
      <c r="N151" s="36"/>
    </row>
    <row r="152" spans="4:14" ht="18" customHeight="1">
      <c r="D152" s="9"/>
      <c r="E152" s="9"/>
      <c r="F152" s="9"/>
      <c r="G152" s="9"/>
      <c r="H152" s="9"/>
      <c r="I152" s="9"/>
      <c r="J152" s="9"/>
      <c r="K152" s="9"/>
      <c r="N152" s="36"/>
    </row>
    <row r="153" spans="4:14" ht="18" customHeight="1">
      <c r="D153" s="9"/>
      <c r="E153" s="9"/>
      <c r="F153" s="9"/>
      <c r="G153" s="9"/>
      <c r="H153" s="9"/>
      <c r="I153" s="9"/>
      <c r="J153" s="9"/>
      <c r="K153" s="9"/>
      <c r="N153" s="36"/>
    </row>
    <row r="154" spans="4:14" ht="18" customHeight="1">
      <c r="D154" s="9"/>
      <c r="E154" s="9"/>
      <c r="F154" s="9"/>
      <c r="G154" s="9"/>
      <c r="H154" s="9"/>
      <c r="I154" s="9"/>
      <c r="J154" s="9"/>
      <c r="K154" s="9"/>
      <c r="N154" s="36"/>
    </row>
    <row r="155" spans="4:14" ht="18" customHeight="1">
      <c r="D155" s="9"/>
      <c r="E155" s="9"/>
      <c r="F155" s="9"/>
      <c r="G155" s="9"/>
      <c r="H155" s="9"/>
      <c r="I155" s="9"/>
      <c r="J155" s="9"/>
      <c r="K155" s="9"/>
      <c r="N155" s="36"/>
    </row>
    <row r="156" spans="4:14" ht="18" customHeight="1">
      <c r="D156" s="9"/>
      <c r="E156" s="9"/>
      <c r="F156" s="9"/>
      <c r="G156" s="9"/>
      <c r="H156" s="9"/>
      <c r="I156" s="9"/>
      <c r="J156" s="9"/>
      <c r="K156" s="9"/>
      <c r="N156" s="36"/>
    </row>
    <row r="157" spans="4:14" ht="18" customHeight="1">
      <c r="D157" s="9"/>
      <c r="E157" s="9"/>
      <c r="F157" s="9"/>
      <c r="G157" s="9"/>
      <c r="H157" s="9"/>
      <c r="I157" s="9"/>
      <c r="J157" s="9"/>
      <c r="K157" s="9"/>
      <c r="N157" s="36"/>
    </row>
    <row r="158" spans="4:14" ht="18" customHeight="1">
      <c r="D158" s="9"/>
      <c r="E158" s="9"/>
      <c r="F158" s="9"/>
      <c r="G158" s="9"/>
      <c r="H158" s="9"/>
      <c r="I158" s="9"/>
      <c r="J158" s="9"/>
      <c r="K158" s="9"/>
      <c r="N158" s="36"/>
    </row>
    <row r="159" spans="4:14" ht="18" customHeight="1">
      <c r="D159" s="9"/>
      <c r="E159" s="9"/>
      <c r="F159" s="9"/>
      <c r="G159" s="9"/>
      <c r="H159" s="9"/>
      <c r="I159" s="9"/>
      <c r="J159" s="9"/>
      <c r="K159" s="9"/>
      <c r="N159" s="36"/>
    </row>
    <row r="160" spans="4:14" ht="18" customHeight="1">
      <c r="D160" s="9"/>
      <c r="E160" s="9"/>
      <c r="F160" s="9"/>
      <c r="G160" s="9"/>
      <c r="H160" s="9"/>
      <c r="I160" s="9"/>
      <c r="J160" s="9"/>
      <c r="K160" s="9"/>
      <c r="N160" s="36"/>
    </row>
    <row r="161" spans="4:14" ht="18" customHeight="1">
      <c r="D161" s="9"/>
      <c r="E161" s="9"/>
      <c r="F161" s="9"/>
      <c r="G161" s="9"/>
      <c r="H161" s="9"/>
      <c r="I161" s="9"/>
      <c r="J161" s="9"/>
      <c r="K161" s="9"/>
      <c r="N161" s="36"/>
    </row>
    <row r="162" spans="4:14" ht="18" customHeight="1">
      <c r="D162" s="9"/>
      <c r="E162" s="9"/>
      <c r="F162" s="9"/>
      <c r="G162" s="9"/>
      <c r="H162" s="9"/>
      <c r="I162" s="9"/>
      <c r="J162" s="9"/>
      <c r="K162" s="9"/>
      <c r="N162" s="36"/>
    </row>
    <row r="163" spans="4:14" ht="18" customHeight="1">
      <c r="D163" s="9"/>
      <c r="E163" s="9"/>
      <c r="F163" s="9"/>
      <c r="G163" s="9"/>
      <c r="H163" s="9"/>
      <c r="I163" s="9"/>
      <c r="J163" s="9"/>
      <c r="K163" s="9"/>
      <c r="N163" s="36"/>
    </row>
    <row r="164" spans="4:14" ht="18" customHeight="1">
      <c r="D164" s="9"/>
      <c r="E164" s="9"/>
      <c r="F164" s="9"/>
      <c r="G164" s="9"/>
      <c r="H164" s="9"/>
      <c r="I164" s="9"/>
      <c r="J164" s="9"/>
      <c r="K164" s="9"/>
      <c r="N164" s="36"/>
    </row>
    <row r="165" spans="4:14" ht="18" customHeight="1">
      <c r="D165" s="9"/>
      <c r="E165" s="9"/>
      <c r="F165" s="9"/>
      <c r="G165" s="9"/>
      <c r="H165" s="9"/>
      <c r="I165" s="9"/>
      <c r="J165" s="9"/>
      <c r="K165" s="9"/>
      <c r="N165" s="36"/>
    </row>
    <row r="166" spans="4:14" ht="18" customHeight="1">
      <c r="D166" s="9"/>
      <c r="E166" s="9"/>
      <c r="F166" s="9"/>
      <c r="G166" s="9"/>
      <c r="H166" s="9"/>
      <c r="I166" s="9"/>
      <c r="J166" s="9"/>
      <c r="K166" s="9"/>
      <c r="N166" s="36"/>
    </row>
    <row r="167" spans="4:14" ht="18" customHeight="1">
      <c r="D167" s="9"/>
      <c r="E167" s="9"/>
      <c r="F167" s="9"/>
      <c r="G167" s="9"/>
      <c r="H167" s="9"/>
      <c r="I167" s="9"/>
      <c r="J167" s="9"/>
      <c r="K167" s="9"/>
      <c r="N167" s="36"/>
    </row>
    <row r="168" spans="4:14" ht="18" customHeight="1">
      <c r="D168" s="9"/>
      <c r="E168" s="9"/>
      <c r="F168" s="9"/>
      <c r="G168" s="9"/>
      <c r="H168" s="9"/>
      <c r="I168" s="9"/>
      <c r="J168" s="9"/>
      <c r="K168" s="9"/>
      <c r="N168" s="36"/>
    </row>
    <row r="169" spans="4:14" ht="18" customHeight="1">
      <c r="D169" s="9"/>
      <c r="E169" s="9"/>
      <c r="F169" s="9"/>
      <c r="G169" s="9"/>
      <c r="H169" s="9"/>
      <c r="I169" s="9"/>
      <c r="J169" s="9"/>
      <c r="K169" s="9"/>
      <c r="N169" s="36"/>
    </row>
    <row r="170" spans="4:14" ht="18" customHeight="1">
      <c r="D170" s="9"/>
      <c r="E170" s="9"/>
      <c r="F170" s="9"/>
      <c r="G170" s="9"/>
      <c r="H170" s="9"/>
      <c r="I170" s="9"/>
      <c r="J170" s="9"/>
      <c r="K170" s="9"/>
      <c r="N170" s="36"/>
    </row>
    <row r="171" spans="4:14" ht="18" customHeight="1">
      <c r="D171" s="9"/>
      <c r="E171" s="9"/>
      <c r="F171" s="9"/>
      <c r="G171" s="9"/>
      <c r="H171" s="9"/>
      <c r="I171" s="9"/>
      <c r="J171" s="9"/>
      <c r="K171" s="9"/>
      <c r="N171" s="36"/>
    </row>
    <row r="172" spans="4:14" ht="18" customHeight="1">
      <c r="D172" s="9"/>
      <c r="E172" s="9"/>
      <c r="F172" s="9"/>
      <c r="G172" s="9"/>
      <c r="H172" s="9"/>
      <c r="I172" s="9"/>
      <c r="J172" s="9"/>
      <c r="K172" s="9"/>
      <c r="N172" s="36"/>
    </row>
    <row r="173" spans="4:14" ht="18" customHeight="1">
      <c r="D173" s="9"/>
      <c r="E173" s="9"/>
      <c r="F173" s="9"/>
      <c r="G173" s="9"/>
      <c r="H173" s="9"/>
      <c r="I173" s="9"/>
      <c r="J173" s="9"/>
      <c r="K173" s="9"/>
      <c r="N173" s="36"/>
    </row>
    <row r="174" spans="4:14" ht="18" customHeight="1">
      <c r="D174" s="9"/>
      <c r="E174" s="9"/>
      <c r="F174" s="9"/>
      <c r="G174" s="9"/>
      <c r="H174" s="9"/>
      <c r="I174" s="9"/>
      <c r="J174" s="9"/>
      <c r="K174" s="9"/>
      <c r="N174" s="36"/>
    </row>
    <row r="175" spans="4:14" ht="18" customHeight="1">
      <c r="D175" s="9"/>
      <c r="E175" s="9"/>
      <c r="F175" s="9"/>
      <c r="G175" s="9"/>
      <c r="H175" s="9"/>
      <c r="I175" s="9"/>
      <c r="J175" s="9"/>
      <c r="K175" s="9"/>
      <c r="N175" s="36"/>
    </row>
    <row r="176" spans="4:14" ht="18" customHeight="1">
      <c r="D176" s="9"/>
      <c r="E176" s="9"/>
      <c r="F176" s="9"/>
      <c r="G176" s="9"/>
      <c r="H176" s="9"/>
      <c r="I176" s="9"/>
      <c r="J176" s="9"/>
      <c r="K176" s="9"/>
      <c r="N176" s="36"/>
    </row>
    <row r="177" spans="4:14" ht="18" customHeight="1">
      <c r="D177" s="9"/>
      <c r="E177" s="9"/>
      <c r="F177" s="9"/>
      <c r="G177" s="9"/>
      <c r="H177" s="9"/>
      <c r="I177" s="9"/>
      <c r="J177" s="9"/>
      <c r="K177" s="9"/>
      <c r="N177" s="36"/>
    </row>
    <row r="178" spans="4:14" ht="18" customHeight="1">
      <c r="D178" s="9"/>
      <c r="E178" s="9"/>
      <c r="F178" s="9"/>
      <c r="G178" s="9"/>
      <c r="H178" s="9"/>
      <c r="I178" s="9"/>
      <c r="J178" s="9"/>
      <c r="K178" s="9"/>
      <c r="N178" s="36"/>
    </row>
    <row r="179" spans="4:14" ht="18" customHeight="1">
      <c r="D179" s="9"/>
      <c r="E179" s="9"/>
      <c r="F179" s="9"/>
      <c r="G179" s="9"/>
      <c r="H179" s="9"/>
      <c r="I179" s="9"/>
      <c r="J179" s="9"/>
      <c r="K179" s="9"/>
      <c r="N179" s="36"/>
    </row>
    <row r="180" spans="4:14" ht="18" customHeight="1">
      <c r="D180" s="9"/>
      <c r="E180" s="9"/>
      <c r="F180" s="9"/>
      <c r="G180" s="9"/>
      <c r="H180" s="9"/>
      <c r="I180" s="9"/>
      <c r="J180" s="9"/>
      <c r="K180" s="9"/>
      <c r="N180" s="36"/>
    </row>
    <row r="181" spans="4:14" ht="18" customHeight="1">
      <c r="D181" s="9"/>
      <c r="E181" s="9"/>
      <c r="F181" s="9"/>
      <c r="G181" s="9"/>
      <c r="H181" s="9"/>
      <c r="I181" s="9"/>
      <c r="J181" s="9"/>
      <c r="K181" s="9"/>
      <c r="N181" s="36"/>
    </row>
    <row r="182" spans="4:14" ht="18" customHeight="1">
      <c r="D182" s="9"/>
      <c r="E182" s="9"/>
      <c r="F182" s="9"/>
      <c r="G182" s="9"/>
      <c r="H182" s="9"/>
      <c r="I182" s="9"/>
      <c r="J182" s="9"/>
      <c r="K182" s="9"/>
      <c r="N182" s="36"/>
    </row>
    <row r="183" spans="4:14" ht="18" customHeight="1">
      <c r="D183" s="9"/>
      <c r="E183" s="9"/>
      <c r="F183" s="9"/>
      <c r="G183" s="9"/>
      <c r="H183" s="9"/>
      <c r="I183" s="9"/>
      <c r="J183" s="9"/>
      <c r="K183" s="9"/>
      <c r="N183" s="36"/>
    </row>
    <row r="184" spans="4:14" ht="18" customHeight="1">
      <c r="D184" s="9"/>
      <c r="E184" s="9"/>
      <c r="F184" s="9"/>
      <c r="G184" s="9"/>
      <c r="H184" s="9"/>
      <c r="I184" s="9"/>
      <c r="J184" s="9"/>
      <c r="K184" s="9"/>
      <c r="N184" s="36"/>
    </row>
    <row r="185" spans="4:14" ht="18" customHeight="1">
      <c r="D185" s="9"/>
      <c r="E185" s="9"/>
      <c r="F185" s="9"/>
      <c r="G185" s="9"/>
      <c r="H185" s="9"/>
      <c r="I185" s="9"/>
      <c r="J185" s="9"/>
      <c r="K185" s="9"/>
      <c r="N185" s="36"/>
    </row>
    <row r="186" spans="4:14" ht="18" customHeight="1">
      <c r="D186" s="9"/>
      <c r="E186" s="9"/>
      <c r="F186" s="9"/>
      <c r="G186" s="9"/>
      <c r="H186" s="9"/>
      <c r="I186" s="9"/>
      <c r="J186" s="9"/>
      <c r="K186" s="9"/>
      <c r="N186" s="36"/>
    </row>
    <row r="187" spans="4:14" ht="18" customHeight="1">
      <c r="D187" s="9"/>
      <c r="E187" s="9"/>
      <c r="F187" s="9"/>
      <c r="G187" s="9"/>
      <c r="H187" s="9"/>
      <c r="I187" s="9"/>
      <c r="J187" s="9"/>
      <c r="K187" s="9"/>
      <c r="N187" s="36"/>
    </row>
    <row r="188" spans="4:14" ht="18" customHeight="1">
      <c r="D188" s="9"/>
      <c r="E188" s="9"/>
      <c r="F188" s="9"/>
      <c r="G188" s="9"/>
      <c r="H188" s="9"/>
      <c r="I188" s="9"/>
      <c r="J188" s="9"/>
      <c r="K188" s="9"/>
      <c r="N188" s="36"/>
    </row>
    <row r="189" spans="4:14" ht="18" customHeight="1">
      <c r="D189" s="9"/>
      <c r="E189" s="9"/>
      <c r="F189" s="9"/>
      <c r="G189" s="9"/>
      <c r="H189" s="9"/>
      <c r="I189" s="9"/>
      <c r="J189" s="9"/>
      <c r="K189" s="9"/>
      <c r="N189" s="36"/>
    </row>
    <row r="190" spans="4:14" ht="18" customHeight="1">
      <c r="D190" s="9"/>
      <c r="E190" s="9"/>
      <c r="F190" s="9"/>
      <c r="G190" s="9"/>
      <c r="H190" s="9"/>
      <c r="I190" s="9"/>
      <c r="J190" s="9"/>
      <c r="K190" s="9"/>
      <c r="N190" s="36"/>
    </row>
    <row r="191" spans="4:14" ht="18" customHeight="1">
      <c r="D191" s="9"/>
      <c r="E191" s="9"/>
      <c r="F191" s="9"/>
      <c r="G191" s="9"/>
      <c r="H191" s="9"/>
      <c r="I191" s="9"/>
      <c r="J191" s="9"/>
      <c r="K191" s="9"/>
      <c r="N191" s="36"/>
    </row>
    <row r="192" spans="4:14" ht="18" customHeight="1">
      <c r="D192" s="9"/>
      <c r="E192" s="9"/>
      <c r="F192" s="9"/>
      <c r="G192" s="9"/>
      <c r="H192" s="9"/>
      <c r="I192" s="9"/>
      <c r="J192" s="9"/>
      <c r="K192" s="9"/>
      <c r="N192" s="36"/>
    </row>
    <row r="193" spans="4:14" ht="18" customHeight="1">
      <c r="D193" s="9"/>
      <c r="E193" s="9"/>
      <c r="F193" s="9"/>
      <c r="G193" s="9"/>
      <c r="H193" s="9"/>
      <c r="I193" s="9"/>
      <c r="J193" s="9"/>
      <c r="K193" s="9"/>
      <c r="N193" s="36"/>
    </row>
    <row r="194" spans="4:14" ht="18" customHeight="1">
      <c r="D194" s="9"/>
      <c r="E194" s="9"/>
      <c r="F194" s="9"/>
      <c r="G194" s="9"/>
      <c r="H194" s="9"/>
      <c r="I194" s="9"/>
      <c r="J194" s="9"/>
      <c r="K194" s="9"/>
      <c r="N194" s="36"/>
    </row>
    <row r="195" spans="4:14" ht="18" customHeight="1">
      <c r="D195" s="9"/>
      <c r="E195" s="9"/>
      <c r="F195" s="9"/>
      <c r="G195" s="9"/>
      <c r="H195" s="9"/>
      <c r="I195" s="9"/>
      <c r="J195" s="9"/>
      <c r="K195" s="9"/>
      <c r="N195" s="36"/>
    </row>
    <row r="196" spans="4:14" ht="18" customHeight="1">
      <c r="D196" s="9"/>
      <c r="E196" s="9"/>
      <c r="F196" s="9"/>
      <c r="G196" s="9"/>
      <c r="H196" s="9"/>
      <c r="I196" s="9"/>
      <c r="J196" s="9"/>
      <c r="K196" s="9"/>
      <c r="N196" s="36"/>
    </row>
    <row r="197" spans="4:14" ht="18" customHeight="1">
      <c r="D197" s="9"/>
      <c r="E197" s="9"/>
      <c r="F197" s="9"/>
      <c r="G197" s="9"/>
      <c r="H197" s="9"/>
      <c r="I197" s="9"/>
      <c r="J197" s="9"/>
      <c r="K197" s="9"/>
      <c r="N197" s="36"/>
    </row>
    <row r="198" spans="4:14" ht="18" customHeight="1">
      <c r="D198" s="9"/>
      <c r="E198" s="9"/>
      <c r="F198" s="9"/>
      <c r="G198" s="9"/>
      <c r="H198" s="9"/>
      <c r="I198" s="9"/>
      <c r="J198" s="9"/>
      <c r="K198" s="9"/>
      <c r="N198" s="36"/>
    </row>
    <row r="199" spans="4:14" ht="18" customHeight="1">
      <c r="D199" s="9"/>
      <c r="E199" s="9"/>
      <c r="F199" s="9"/>
      <c r="G199" s="9"/>
      <c r="H199" s="9"/>
      <c r="I199" s="9"/>
      <c r="J199" s="9"/>
      <c r="K199" s="9"/>
      <c r="N199" s="36"/>
    </row>
    <row r="200" spans="4:14" ht="18" customHeight="1">
      <c r="D200" s="9"/>
      <c r="E200" s="9"/>
      <c r="F200" s="9"/>
      <c r="G200" s="9"/>
      <c r="H200" s="9"/>
      <c r="I200" s="9"/>
      <c r="J200" s="9"/>
      <c r="K200" s="9"/>
      <c r="N200" s="36"/>
    </row>
    <row r="201" spans="4:14" ht="18" customHeight="1">
      <c r="D201" s="9"/>
      <c r="E201" s="9"/>
      <c r="F201" s="9"/>
      <c r="G201" s="9"/>
      <c r="H201" s="9"/>
      <c r="I201" s="9"/>
      <c r="J201" s="9"/>
      <c r="K201" s="9"/>
      <c r="N201" s="36"/>
    </row>
    <row r="202" spans="4:14" ht="18" customHeight="1">
      <c r="D202" s="9"/>
      <c r="E202" s="9"/>
      <c r="F202" s="9"/>
      <c r="G202" s="9"/>
      <c r="H202" s="9"/>
      <c r="I202" s="9"/>
      <c r="J202" s="9"/>
      <c r="K202" s="9"/>
      <c r="N202" s="36"/>
    </row>
    <row r="203" spans="4:14" ht="18" customHeight="1">
      <c r="D203" s="9"/>
      <c r="E203" s="9"/>
      <c r="F203" s="9"/>
      <c r="G203" s="9"/>
      <c r="H203" s="9"/>
      <c r="I203" s="9"/>
      <c r="J203" s="9"/>
      <c r="K203" s="9"/>
      <c r="N203" s="36"/>
    </row>
    <row r="204" spans="4:14" ht="18" customHeight="1">
      <c r="D204" s="9"/>
      <c r="E204" s="9"/>
      <c r="F204" s="9"/>
      <c r="G204" s="9"/>
      <c r="H204" s="9"/>
      <c r="I204" s="9"/>
      <c r="J204" s="9"/>
      <c r="K204" s="9"/>
      <c r="N204" s="36"/>
    </row>
    <row r="205" spans="4:14" ht="18" customHeight="1">
      <c r="D205" s="9"/>
      <c r="E205" s="9"/>
      <c r="F205" s="9"/>
      <c r="G205" s="9"/>
      <c r="H205" s="9"/>
      <c r="I205" s="9"/>
      <c r="J205" s="9"/>
      <c r="K205" s="9"/>
      <c r="N205" s="36"/>
    </row>
    <row r="206" spans="4:14" ht="18" customHeight="1">
      <c r="D206" s="9"/>
      <c r="E206" s="9"/>
      <c r="F206" s="9"/>
      <c r="G206" s="9"/>
      <c r="H206" s="9"/>
      <c r="I206" s="9"/>
      <c r="J206" s="9"/>
      <c r="K206" s="9"/>
      <c r="N206" s="36"/>
    </row>
    <row r="207" spans="4:14" ht="18" customHeight="1">
      <c r="D207" s="9"/>
      <c r="E207" s="9"/>
      <c r="F207" s="9"/>
      <c r="G207" s="9"/>
      <c r="H207" s="9"/>
      <c r="I207" s="9"/>
      <c r="J207" s="9"/>
      <c r="K207" s="9"/>
      <c r="N207" s="36"/>
    </row>
    <row r="208" spans="4:14" ht="18" customHeight="1">
      <c r="D208" s="9"/>
      <c r="E208" s="9"/>
      <c r="F208" s="9"/>
      <c r="G208" s="9"/>
      <c r="H208" s="9"/>
      <c r="I208" s="9"/>
      <c r="J208" s="9"/>
      <c r="K208" s="9"/>
      <c r="N208" s="36"/>
    </row>
    <row r="209" spans="4:14" ht="18" customHeight="1">
      <c r="D209" s="9"/>
      <c r="E209" s="9"/>
      <c r="F209" s="9"/>
      <c r="G209" s="9"/>
      <c r="H209" s="9"/>
      <c r="I209" s="9"/>
      <c r="J209" s="9"/>
      <c r="K209" s="9"/>
      <c r="N209" s="36"/>
    </row>
    <row r="210" spans="4:14" ht="18" customHeight="1">
      <c r="D210" s="9"/>
      <c r="E210" s="9"/>
      <c r="F210" s="9"/>
      <c r="G210" s="9"/>
      <c r="H210" s="9"/>
      <c r="I210" s="9"/>
      <c r="J210" s="9"/>
      <c r="K210" s="9"/>
      <c r="N210" s="36"/>
    </row>
    <row r="211" spans="4:14" ht="18" customHeight="1">
      <c r="D211" s="9"/>
      <c r="E211" s="9"/>
      <c r="F211" s="9"/>
      <c r="G211" s="9"/>
      <c r="H211" s="9"/>
      <c r="I211" s="9"/>
      <c r="J211" s="9"/>
      <c r="K211" s="9"/>
      <c r="N211" s="36"/>
    </row>
    <row r="212" spans="4:14" ht="18" customHeight="1">
      <c r="D212" s="9"/>
      <c r="E212" s="9"/>
      <c r="F212" s="9"/>
      <c r="G212" s="9"/>
      <c r="H212" s="9"/>
      <c r="I212" s="9"/>
      <c r="J212" s="9"/>
      <c r="K212" s="9"/>
      <c r="N212" s="36"/>
    </row>
    <row r="213" spans="4:14" ht="18" customHeight="1">
      <c r="D213" s="9"/>
      <c r="E213" s="9"/>
      <c r="F213" s="9"/>
      <c r="G213" s="9"/>
      <c r="H213" s="9"/>
      <c r="I213" s="9"/>
      <c r="J213" s="9"/>
      <c r="K213" s="9"/>
      <c r="N213" s="36"/>
    </row>
    <row r="214" spans="4:14" ht="18" customHeight="1">
      <c r="D214" s="9"/>
      <c r="E214" s="9"/>
      <c r="F214" s="9"/>
      <c r="G214" s="9"/>
      <c r="H214" s="9"/>
      <c r="I214" s="9"/>
      <c r="J214" s="9"/>
      <c r="K214" s="9"/>
      <c r="N214" s="36"/>
    </row>
    <row r="215" spans="4:14" ht="18" customHeight="1">
      <c r="D215" s="9"/>
      <c r="E215" s="9"/>
      <c r="F215" s="9"/>
      <c r="G215" s="9"/>
      <c r="H215" s="9"/>
      <c r="I215" s="9"/>
      <c r="J215" s="9"/>
      <c r="K215" s="9"/>
      <c r="N215" s="36"/>
    </row>
    <row r="216" spans="4:14" ht="18" customHeight="1">
      <c r="D216" s="9"/>
      <c r="E216" s="9"/>
      <c r="F216" s="9"/>
      <c r="G216" s="9"/>
      <c r="H216" s="9"/>
      <c r="I216" s="9"/>
      <c r="J216" s="9"/>
      <c r="K216" s="9"/>
      <c r="N216" s="36"/>
    </row>
    <row r="217" spans="4:14" ht="18" customHeight="1">
      <c r="D217" s="9"/>
      <c r="E217" s="9"/>
      <c r="F217" s="9"/>
      <c r="G217" s="9"/>
      <c r="H217" s="9"/>
      <c r="I217" s="9"/>
      <c r="J217" s="9"/>
      <c r="K217" s="9"/>
      <c r="N217" s="36"/>
    </row>
    <row r="218" spans="4:14" ht="18" customHeight="1">
      <c r="D218" s="9"/>
      <c r="E218" s="9"/>
      <c r="F218" s="9"/>
      <c r="G218" s="9"/>
      <c r="H218" s="9"/>
      <c r="I218" s="9"/>
      <c r="J218" s="9"/>
      <c r="K218" s="9"/>
      <c r="N218" s="36"/>
    </row>
    <row r="219" spans="4:14" ht="18" customHeight="1">
      <c r="D219" s="9"/>
      <c r="E219" s="9"/>
      <c r="F219" s="9"/>
      <c r="G219" s="9"/>
      <c r="H219" s="9"/>
      <c r="I219" s="9"/>
      <c r="J219" s="9"/>
      <c r="K219" s="9"/>
      <c r="N219" s="36"/>
    </row>
    <row r="220" spans="4:14" ht="18" customHeight="1">
      <c r="D220" s="9"/>
      <c r="E220" s="9"/>
      <c r="F220" s="9"/>
      <c r="G220" s="9"/>
      <c r="H220" s="9"/>
      <c r="I220" s="9"/>
      <c r="J220" s="9"/>
      <c r="K220" s="9"/>
      <c r="N220" s="36"/>
    </row>
    <row r="221" spans="4:14" ht="18" customHeight="1">
      <c r="D221" s="9"/>
      <c r="E221" s="9"/>
      <c r="F221" s="9"/>
      <c r="G221" s="9"/>
      <c r="H221" s="9"/>
      <c r="I221" s="9"/>
      <c r="J221" s="9"/>
      <c r="K221" s="9"/>
      <c r="N221" s="36"/>
    </row>
    <row r="222" spans="4:14" ht="18" customHeight="1">
      <c r="D222" s="9"/>
      <c r="E222" s="9"/>
      <c r="F222" s="9"/>
      <c r="G222" s="9"/>
      <c r="H222" s="9"/>
      <c r="I222" s="9"/>
      <c r="J222" s="9"/>
      <c r="K222" s="9"/>
      <c r="N222" s="36"/>
    </row>
    <row r="223" spans="4:14" ht="18" customHeight="1">
      <c r="D223" s="9"/>
      <c r="E223" s="9"/>
      <c r="F223" s="9"/>
      <c r="G223" s="9"/>
      <c r="H223" s="9"/>
      <c r="I223" s="9"/>
      <c r="J223" s="9"/>
      <c r="K223" s="9"/>
      <c r="N223" s="188"/>
    </row>
    <row r="224" spans="4:14" ht="18" customHeight="1">
      <c r="D224" s="9"/>
      <c r="E224" s="9"/>
      <c r="F224" s="9"/>
      <c r="G224" s="9"/>
      <c r="H224" s="9"/>
      <c r="I224" s="9"/>
      <c r="J224" s="9"/>
      <c r="K224" s="9"/>
    </row>
    <row r="225" spans="4:11" ht="18" customHeight="1">
      <c r="D225" s="9"/>
      <c r="E225" s="9"/>
      <c r="F225" s="9"/>
      <c r="G225" s="9"/>
      <c r="H225" s="9"/>
      <c r="I225" s="9"/>
      <c r="J225" s="9"/>
      <c r="K225" s="9"/>
    </row>
    <row r="226" spans="4:11" ht="18" customHeight="1">
      <c r="D226" s="9"/>
      <c r="E226" s="9"/>
      <c r="F226" s="9"/>
      <c r="G226" s="9"/>
      <c r="H226" s="9"/>
      <c r="I226" s="9"/>
      <c r="J226" s="9"/>
      <c r="K226" s="9"/>
    </row>
    <row r="227" spans="4:11" ht="18" customHeight="1">
      <c r="D227" s="9"/>
      <c r="E227" s="9"/>
      <c r="F227" s="9"/>
      <c r="G227" s="9"/>
      <c r="H227" s="9"/>
      <c r="I227" s="9"/>
      <c r="J227" s="9"/>
      <c r="K227" s="9"/>
    </row>
    <row r="228" spans="4:11" ht="18" customHeight="1">
      <c r="D228" s="9"/>
      <c r="E228" s="9"/>
      <c r="F228" s="9"/>
      <c r="G228" s="9"/>
      <c r="H228" s="9"/>
      <c r="I228" s="9"/>
      <c r="J228" s="9"/>
      <c r="K228" s="9"/>
    </row>
    <row r="229" spans="4:11" ht="18" customHeight="1">
      <c r="D229" s="9"/>
      <c r="E229" s="9"/>
      <c r="F229" s="9"/>
      <c r="G229" s="9"/>
      <c r="H229" s="9"/>
      <c r="I229" s="9"/>
      <c r="J229" s="9"/>
      <c r="K229" s="9"/>
    </row>
    <row r="230" spans="4:11" ht="18" customHeight="1">
      <c r="D230" s="9"/>
      <c r="E230" s="9"/>
      <c r="F230" s="9"/>
      <c r="G230" s="9"/>
      <c r="H230" s="9"/>
      <c r="I230" s="9"/>
      <c r="J230" s="9"/>
      <c r="K230" s="9"/>
    </row>
    <row r="231" spans="4:11" ht="18" customHeight="1">
      <c r="D231" s="9"/>
      <c r="E231" s="9"/>
      <c r="F231" s="9"/>
      <c r="G231" s="9"/>
      <c r="H231" s="9"/>
      <c r="I231" s="9"/>
      <c r="J231" s="9"/>
      <c r="K231" s="9"/>
    </row>
    <row r="232" spans="4:11" ht="18" customHeight="1">
      <c r="D232" s="9"/>
      <c r="E232" s="9"/>
      <c r="F232" s="9"/>
      <c r="G232" s="9"/>
      <c r="H232" s="9"/>
      <c r="I232" s="9"/>
      <c r="J232" s="9"/>
      <c r="K232" s="9"/>
    </row>
    <row r="233" spans="4:11" ht="18" customHeight="1">
      <c r="D233" s="9"/>
      <c r="E233" s="9"/>
      <c r="F233" s="9"/>
      <c r="G233" s="9"/>
      <c r="H233" s="9"/>
      <c r="I233" s="9"/>
      <c r="J233" s="9"/>
      <c r="K233" s="9"/>
    </row>
    <row r="234" spans="4:11" ht="18" customHeight="1">
      <c r="D234" s="9"/>
      <c r="E234" s="9"/>
      <c r="F234" s="9"/>
      <c r="G234" s="9"/>
      <c r="H234" s="9"/>
      <c r="I234" s="9"/>
      <c r="J234" s="9"/>
      <c r="K234" s="9"/>
    </row>
    <row r="235" spans="4:11" ht="18" customHeight="1">
      <c r="D235" s="9"/>
      <c r="E235" s="9"/>
      <c r="F235" s="9"/>
      <c r="G235" s="9"/>
      <c r="H235" s="9"/>
      <c r="I235" s="9"/>
      <c r="J235" s="9"/>
      <c r="K235" s="9"/>
    </row>
    <row r="236" spans="4:11" ht="18" customHeight="1">
      <c r="D236" s="9"/>
      <c r="E236" s="9"/>
      <c r="F236" s="9"/>
      <c r="G236" s="9"/>
      <c r="H236" s="9"/>
      <c r="I236" s="9"/>
      <c r="J236" s="9"/>
      <c r="K236" s="9"/>
    </row>
    <row r="237" spans="4:11" ht="18" customHeight="1">
      <c r="D237" s="9"/>
      <c r="E237" s="9"/>
      <c r="F237" s="9"/>
      <c r="G237" s="9"/>
      <c r="H237" s="9"/>
      <c r="I237" s="9"/>
      <c r="J237" s="9"/>
      <c r="K237" s="9"/>
    </row>
    <row r="238" spans="4:11" ht="18" customHeight="1">
      <c r="D238" s="9"/>
      <c r="E238" s="9"/>
      <c r="F238" s="9"/>
      <c r="G238" s="9"/>
      <c r="H238" s="9"/>
      <c r="I238" s="9"/>
      <c r="J238" s="9"/>
      <c r="K238" s="9"/>
    </row>
    <row r="239" spans="4:11" ht="18" customHeight="1">
      <c r="D239" s="9"/>
      <c r="E239" s="9"/>
      <c r="F239" s="9"/>
      <c r="G239" s="9"/>
      <c r="H239" s="9"/>
      <c r="I239" s="9"/>
      <c r="J239" s="9"/>
      <c r="K239" s="9"/>
    </row>
    <row r="240" spans="4:11" ht="18" customHeight="1">
      <c r="D240" s="9"/>
      <c r="E240" s="9"/>
      <c r="F240" s="9"/>
      <c r="G240" s="9"/>
      <c r="H240" s="9"/>
      <c r="I240" s="9"/>
      <c r="J240" s="9"/>
      <c r="K240" s="9"/>
    </row>
    <row r="241" spans="4:11" ht="18" customHeight="1">
      <c r="D241" s="9"/>
      <c r="E241" s="9"/>
      <c r="F241" s="9"/>
      <c r="G241" s="9"/>
      <c r="H241" s="9"/>
      <c r="I241" s="9"/>
      <c r="J241" s="9"/>
      <c r="K241" s="9"/>
    </row>
    <row r="242" spans="4:11" ht="18" customHeight="1">
      <c r="D242" s="9"/>
      <c r="E242" s="9"/>
      <c r="F242" s="9"/>
      <c r="G242" s="9"/>
      <c r="H242" s="9"/>
      <c r="I242" s="9"/>
      <c r="J242" s="9"/>
      <c r="K242" s="9"/>
    </row>
    <row r="243" spans="4:11" ht="18" customHeight="1">
      <c r="D243" s="9"/>
      <c r="E243" s="9"/>
      <c r="F243" s="9"/>
      <c r="G243" s="9"/>
      <c r="H243" s="9"/>
      <c r="I243" s="9"/>
      <c r="J243" s="9"/>
      <c r="K243" s="9"/>
    </row>
    <row r="244" spans="4:11" ht="18" customHeight="1">
      <c r="D244" s="9"/>
      <c r="E244" s="9"/>
      <c r="F244" s="9"/>
      <c r="G244" s="9"/>
      <c r="H244" s="9"/>
      <c r="I244" s="9"/>
      <c r="J244" s="9"/>
      <c r="K244" s="9"/>
    </row>
    <row r="245" spans="4:11" ht="18" customHeight="1">
      <c r="D245" s="9"/>
      <c r="E245" s="9"/>
      <c r="F245" s="9"/>
      <c r="G245" s="9"/>
      <c r="H245" s="9"/>
      <c r="I245" s="9"/>
      <c r="J245" s="9"/>
      <c r="K245" s="9"/>
    </row>
    <row r="246" spans="4:11" ht="18" customHeight="1">
      <c r="D246" s="9"/>
      <c r="E246" s="9"/>
      <c r="F246" s="9"/>
      <c r="G246" s="9"/>
      <c r="H246" s="9"/>
      <c r="I246" s="9"/>
      <c r="J246" s="9"/>
      <c r="K246" s="9"/>
    </row>
    <row r="247" spans="4:11" ht="18" customHeight="1">
      <c r="D247" s="9"/>
      <c r="E247" s="9"/>
      <c r="F247" s="9"/>
      <c r="G247" s="9"/>
      <c r="H247" s="9"/>
      <c r="I247" s="9"/>
      <c r="J247" s="9"/>
      <c r="K247" s="9"/>
    </row>
    <row r="248" spans="4:11" ht="18" customHeight="1">
      <c r="D248" s="9"/>
      <c r="E248" s="9"/>
      <c r="F248" s="9"/>
      <c r="G248" s="9"/>
      <c r="H248" s="9"/>
      <c r="I248" s="9"/>
      <c r="J248" s="9"/>
      <c r="K248" s="9"/>
    </row>
    <row r="249" spans="4:11" ht="18" customHeight="1">
      <c r="D249" s="9"/>
      <c r="E249" s="9"/>
      <c r="F249" s="9"/>
      <c r="G249" s="9"/>
      <c r="H249" s="9"/>
      <c r="I249" s="9"/>
      <c r="J249" s="9"/>
      <c r="K249" s="9"/>
    </row>
    <row r="250" spans="4:11" ht="18" customHeight="1">
      <c r="D250" s="9"/>
      <c r="E250" s="9"/>
      <c r="F250" s="9"/>
      <c r="G250" s="9"/>
      <c r="H250" s="9"/>
      <c r="I250" s="9"/>
      <c r="J250" s="9"/>
      <c r="K250" s="9"/>
    </row>
    <row r="251" spans="4:11" ht="18" customHeight="1">
      <c r="D251" s="9"/>
      <c r="E251" s="9"/>
      <c r="F251" s="9"/>
      <c r="G251" s="9"/>
      <c r="H251" s="9"/>
      <c r="I251" s="9"/>
      <c r="J251" s="9"/>
      <c r="K251" s="9"/>
    </row>
    <row r="252" spans="4:11" ht="18" customHeight="1">
      <c r="D252" s="9"/>
      <c r="E252" s="9"/>
      <c r="F252" s="9"/>
      <c r="G252" s="9"/>
      <c r="H252" s="9"/>
      <c r="I252" s="9"/>
      <c r="J252" s="9"/>
      <c r="K252" s="9"/>
    </row>
    <row r="253" spans="4:11" ht="18" customHeight="1">
      <c r="D253" s="9"/>
      <c r="E253" s="9"/>
      <c r="F253" s="9"/>
      <c r="G253" s="9"/>
      <c r="H253" s="9"/>
      <c r="I253" s="9"/>
      <c r="J253" s="9"/>
      <c r="K253" s="9"/>
    </row>
    <row r="254" spans="4:11" ht="18" customHeight="1">
      <c r="D254" s="9"/>
      <c r="E254" s="9"/>
      <c r="F254" s="9"/>
      <c r="G254" s="9"/>
      <c r="H254" s="9"/>
      <c r="I254" s="9"/>
      <c r="J254" s="9"/>
      <c r="K254" s="9"/>
    </row>
    <row r="255" spans="4:11" ht="18" customHeight="1">
      <c r="D255" s="9"/>
      <c r="E255" s="9"/>
      <c r="F255" s="9"/>
      <c r="G255" s="9"/>
      <c r="H255" s="9"/>
      <c r="I255" s="9"/>
      <c r="J255" s="9"/>
      <c r="K255" s="9"/>
    </row>
    <row r="256" spans="4:11" ht="18" customHeight="1">
      <c r="D256" s="9"/>
      <c r="E256" s="9"/>
      <c r="F256" s="9"/>
      <c r="G256" s="9"/>
      <c r="H256" s="9"/>
      <c r="I256" s="9"/>
      <c r="J256" s="9"/>
      <c r="K256" s="9"/>
    </row>
    <row r="257" spans="4:11" ht="18" customHeight="1">
      <c r="D257" s="9"/>
      <c r="E257" s="9"/>
      <c r="F257" s="9"/>
      <c r="G257" s="9"/>
      <c r="H257" s="9"/>
      <c r="I257" s="9"/>
      <c r="J257" s="9"/>
      <c r="K257" s="9"/>
    </row>
    <row r="258" spans="4:11" ht="18" customHeight="1">
      <c r="D258" s="9"/>
      <c r="E258" s="9"/>
      <c r="F258" s="9"/>
      <c r="G258" s="9"/>
      <c r="H258" s="9"/>
      <c r="I258" s="9"/>
      <c r="J258" s="9"/>
      <c r="K258" s="9"/>
    </row>
    <row r="259" spans="4:11" ht="18" customHeight="1">
      <c r="D259" s="9"/>
      <c r="E259" s="9"/>
      <c r="F259" s="9"/>
      <c r="G259" s="9"/>
      <c r="H259" s="9"/>
      <c r="I259" s="9"/>
      <c r="J259" s="9"/>
      <c r="K259" s="9"/>
    </row>
    <row r="260" spans="4:11" ht="18" customHeight="1">
      <c r="D260" s="9"/>
      <c r="E260" s="9"/>
      <c r="F260" s="9"/>
      <c r="G260" s="9"/>
      <c r="H260" s="9"/>
      <c r="I260" s="9"/>
      <c r="J260" s="9"/>
      <c r="K260" s="9"/>
    </row>
    <row r="261" spans="4:11" ht="18" customHeight="1">
      <c r="D261" s="9"/>
      <c r="E261" s="9"/>
      <c r="F261" s="9"/>
      <c r="G261" s="9"/>
      <c r="H261" s="9"/>
      <c r="I261" s="9"/>
      <c r="J261" s="9"/>
      <c r="K261" s="9"/>
    </row>
    <row r="262" spans="4:11" ht="18" customHeight="1">
      <c r="D262" s="9"/>
      <c r="E262" s="9"/>
      <c r="F262" s="9"/>
      <c r="G262" s="9"/>
      <c r="H262" s="9"/>
      <c r="I262" s="9"/>
      <c r="J262" s="9"/>
      <c r="K262" s="9"/>
    </row>
    <row r="263" spans="4:11" ht="18" customHeight="1">
      <c r="D263" s="9"/>
      <c r="E263" s="9"/>
      <c r="F263" s="9"/>
      <c r="G263" s="9"/>
      <c r="H263" s="9"/>
      <c r="I263" s="9"/>
      <c r="J263" s="9"/>
      <c r="K263" s="9"/>
    </row>
    <row r="264" spans="4:11" ht="18" customHeight="1">
      <c r="D264" s="9"/>
      <c r="E264" s="9"/>
      <c r="F264" s="9"/>
      <c r="G264" s="9"/>
      <c r="H264" s="9"/>
      <c r="I264" s="9"/>
      <c r="J264" s="9"/>
      <c r="K264" s="9"/>
    </row>
    <row r="265" spans="4:11" ht="18" customHeight="1">
      <c r="D265" s="9"/>
      <c r="E265" s="9"/>
      <c r="F265" s="9"/>
      <c r="G265" s="9"/>
      <c r="H265" s="9"/>
      <c r="I265" s="9"/>
      <c r="J265" s="9"/>
      <c r="K265" s="9"/>
    </row>
    <row r="266" spans="4:11" ht="18" customHeight="1">
      <c r="D266" s="9"/>
      <c r="E266" s="9"/>
      <c r="F266" s="9"/>
      <c r="G266" s="9"/>
      <c r="H266" s="9"/>
      <c r="I266" s="9"/>
      <c r="J266" s="9"/>
      <c r="K266" s="9"/>
    </row>
    <row r="267" spans="4:11" ht="18" customHeight="1">
      <c r="D267" s="9"/>
      <c r="E267" s="9"/>
      <c r="F267" s="9"/>
      <c r="G267" s="9"/>
      <c r="H267" s="9"/>
      <c r="I267" s="9"/>
      <c r="J267" s="9"/>
      <c r="K267" s="9"/>
    </row>
    <row r="268" spans="4:11" ht="18" customHeight="1">
      <c r="D268" s="9"/>
      <c r="E268" s="9"/>
      <c r="F268" s="9"/>
      <c r="G268" s="9"/>
      <c r="H268" s="9"/>
      <c r="I268" s="9"/>
      <c r="J268" s="9"/>
      <c r="K268" s="9"/>
    </row>
    <row r="269" spans="4:11" ht="18" customHeight="1">
      <c r="D269" s="9"/>
      <c r="E269" s="9"/>
      <c r="F269" s="9"/>
      <c r="G269" s="9"/>
      <c r="H269" s="9"/>
      <c r="I269" s="9"/>
      <c r="J269" s="9"/>
      <c r="K269" s="9"/>
    </row>
    <row r="270" spans="4:11" ht="18" customHeight="1">
      <c r="D270" s="9"/>
      <c r="E270" s="9"/>
      <c r="F270" s="9"/>
      <c r="G270" s="9"/>
      <c r="H270" s="9"/>
      <c r="I270" s="9"/>
      <c r="J270" s="9"/>
      <c r="K270" s="9"/>
    </row>
    <row r="271" spans="4:11" ht="18" customHeight="1">
      <c r="D271" s="9"/>
      <c r="E271" s="9"/>
      <c r="F271" s="9"/>
      <c r="G271" s="9"/>
      <c r="H271" s="9"/>
      <c r="I271" s="9"/>
      <c r="J271" s="9"/>
      <c r="K271" s="9"/>
    </row>
    <row r="272" spans="4:11" ht="18" customHeight="1">
      <c r="D272" s="9"/>
      <c r="E272" s="9"/>
      <c r="F272" s="9"/>
      <c r="G272" s="9"/>
      <c r="H272" s="9"/>
      <c r="I272" s="9"/>
      <c r="J272" s="9"/>
      <c r="K272" s="9"/>
    </row>
    <row r="273" spans="4:11" ht="18" customHeight="1">
      <c r="D273" s="9"/>
      <c r="E273" s="9"/>
      <c r="F273" s="9"/>
      <c r="G273" s="9"/>
      <c r="H273" s="9"/>
      <c r="I273" s="9"/>
      <c r="J273" s="9"/>
      <c r="K273" s="9"/>
    </row>
    <row r="274" spans="4:11" ht="18" customHeight="1">
      <c r="D274" s="9"/>
      <c r="E274" s="9"/>
      <c r="F274" s="9"/>
      <c r="G274" s="9"/>
      <c r="H274" s="9"/>
      <c r="I274" s="9"/>
      <c r="J274" s="9"/>
      <c r="K274" s="9"/>
    </row>
    <row r="275" spans="4:11" ht="18" customHeight="1">
      <c r="D275" s="9"/>
      <c r="E275" s="9"/>
      <c r="F275" s="9"/>
      <c r="G275" s="9"/>
      <c r="H275" s="9"/>
      <c r="I275" s="9"/>
      <c r="J275" s="9"/>
      <c r="K275" s="9"/>
    </row>
    <row r="276" spans="4:11" ht="18" customHeight="1">
      <c r="D276" s="9"/>
      <c r="E276" s="9"/>
      <c r="F276" s="9"/>
      <c r="G276" s="9"/>
      <c r="H276" s="9"/>
      <c r="I276" s="9"/>
      <c r="J276" s="9"/>
      <c r="K276" s="9"/>
    </row>
    <row r="277" spans="4:11" ht="18" customHeight="1">
      <c r="D277" s="9"/>
      <c r="E277" s="9"/>
      <c r="F277" s="9"/>
      <c r="G277" s="9"/>
      <c r="H277" s="9"/>
      <c r="I277" s="9"/>
      <c r="J277" s="9"/>
      <c r="K277" s="9"/>
    </row>
    <row r="278" spans="4:11" ht="18" customHeight="1">
      <c r="D278" s="9"/>
      <c r="E278" s="9"/>
      <c r="F278" s="9"/>
      <c r="G278" s="9"/>
      <c r="H278" s="9"/>
      <c r="I278" s="9"/>
      <c r="J278" s="9"/>
      <c r="K278" s="9"/>
    </row>
    <row r="279" spans="4:11" ht="18" customHeight="1">
      <c r="D279" s="9"/>
      <c r="E279" s="9"/>
      <c r="F279" s="9"/>
      <c r="G279" s="9"/>
      <c r="H279" s="9"/>
      <c r="I279" s="9"/>
      <c r="J279" s="9"/>
      <c r="K279" s="9"/>
    </row>
    <row r="280" spans="4:11" ht="18" customHeight="1">
      <c r="D280" s="9"/>
      <c r="E280" s="9"/>
      <c r="F280" s="9"/>
      <c r="G280" s="9"/>
      <c r="H280" s="9"/>
      <c r="I280" s="9"/>
      <c r="J280" s="9"/>
      <c r="K280" s="9"/>
    </row>
    <row r="281" spans="4:11" ht="18" customHeight="1">
      <c r="D281" s="9"/>
      <c r="E281" s="9"/>
      <c r="F281" s="9"/>
      <c r="G281" s="9"/>
      <c r="H281" s="9"/>
      <c r="I281" s="9"/>
      <c r="J281" s="9"/>
      <c r="K281" s="9"/>
    </row>
    <row r="282" spans="4:11" ht="18" customHeight="1">
      <c r="D282" s="9"/>
      <c r="E282" s="9"/>
      <c r="F282" s="9"/>
      <c r="G282" s="9"/>
      <c r="H282" s="9"/>
      <c r="I282" s="9"/>
      <c r="J282" s="9"/>
      <c r="K282" s="9"/>
    </row>
    <row r="283" spans="4:11" ht="18" customHeight="1">
      <c r="D283" s="9"/>
      <c r="E283" s="9"/>
      <c r="F283" s="9"/>
      <c r="G283" s="9"/>
      <c r="H283" s="9"/>
      <c r="I283" s="9"/>
      <c r="J283" s="9"/>
      <c r="K283" s="9"/>
    </row>
    <row r="284" spans="4:11" ht="18" customHeight="1">
      <c r="D284" s="9"/>
      <c r="E284" s="9"/>
      <c r="F284" s="9"/>
      <c r="G284" s="9"/>
      <c r="H284" s="9"/>
      <c r="I284" s="9"/>
      <c r="J284" s="9"/>
      <c r="K284" s="9"/>
    </row>
    <row r="285" spans="4:11" ht="18" customHeight="1">
      <c r="D285" s="9"/>
      <c r="E285" s="9"/>
      <c r="F285" s="9"/>
      <c r="G285" s="9"/>
      <c r="H285" s="9"/>
      <c r="I285" s="9"/>
      <c r="J285" s="9"/>
      <c r="K285" s="9"/>
    </row>
    <row r="286" spans="4:11" ht="18" customHeight="1">
      <c r="D286" s="9"/>
      <c r="E286" s="9"/>
      <c r="F286" s="9"/>
      <c r="G286" s="9"/>
      <c r="H286" s="9"/>
      <c r="I286" s="9"/>
      <c r="J286" s="9"/>
      <c r="K286" s="9"/>
    </row>
    <row r="287" spans="4:11" ht="18" customHeight="1">
      <c r="D287" s="9"/>
      <c r="E287" s="9"/>
      <c r="F287" s="9"/>
      <c r="G287" s="9"/>
      <c r="H287" s="9"/>
      <c r="I287" s="9"/>
      <c r="J287" s="9"/>
      <c r="K287" s="9"/>
    </row>
    <row r="288" spans="4:11" ht="18" customHeight="1">
      <c r="D288" s="9"/>
      <c r="E288" s="9"/>
      <c r="F288" s="9"/>
      <c r="G288" s="9"/>
      <c r="H288" s="9"/>
      <c r="I288" s="9"/>
      <c r="J288" s="9"/>
      <c r="K288" s="9"/>
    </row>
    <row r="289" spans="4:11" ht="18" customHeight="1">
      <c r="D289" s="9"/>
      <c r="E289" s="9"/>
      <c r="F289" s="9"/>
      <c r="G289" s="9"/>
      <c r="H289" s="9"/>
      <c r="I289" s="9"/>
      <c r="J289" s="9"/>
      <c r="K289" s="9"/>
    </row>
    <row r="290" spans="4:11" ht="18" customHeight="1">
      <c r="D290" s="9"/>
      <c r="E290" s="9"/>
      <c r="F290" s="9"/>
      <c r="G290" s="9"/>
      <c r="H290" s="9"/>
      <c r="I290" s="9"/>
      <c r="J290" s="9"/>
      <c r="K290" s="9"/>
    </row>
    <row r="291" spans="4:11" ht="18" customHeight="1">
      <c r="D291" s="9"/>
      <c r="E291" s="9"/>
      <c r="F291" s="9"/>
      <c r="G291" s="9"/>
      <c r="H291" s="9"/>
      <c r="I291" s="9"/>
      <c r="J291" s="9"/>
      <c r="K291" s="9"/>
    </row>
    <row r="292" spans="4:11" ht="18" customHeight="1">
      <c r="D292" s="9"/>
      <c r="E292" s="9"/>
      <c r="F292" s="9"/>
      <c r="G292" s="9"/>
      <c r="H292" s="9"/>
      <c r="I292" s="9"/>
      <c r="J292" s="9"/>
      <c r="K292" s="9"/>
    </row>
    <row r="293" spans="4:11" ht="18" customHeight="1">
      <c r="D293" s="9"/>
      <c r="E293" s="9"/>
      <c r="F293" s="9"/>
      <c r="G293" s="9"/>
      <c r="H293" s="9"/>
      <c r="I293" s="9"/>
      <c r="J293" s="9"/>
      <c r="K293" s="9"/>
    </row>
    <row r="294" spans="4:11" ht="18" customHeight="1">
      <c r="D294" s="9"/>
      <c r="E294" s="9"/>
      <c r="F294" s="9"/>
      <c r="G294" s="9"/>
      <c r="H294" s="9"/>
      <c r="I294" s="9"/>
      <c r="J294" s="9"/>
      <c r="K294" s="9"/>
    </row>
    <row r="295" spans="4:11" ht="18" customHeight="1">
      <c r="D295" s="9"/>
      <c r="E295" s="9"/>
      <c r="F295" s="9"/>
      <c r="G295" s="9"/>
      <c r="H295" s="9"/>
      <c r="I295" s="9"/>
      <c r="J295" s="9"/>
      <c r="K295" s="9"/>
    </row>
    <row r="296" spans="4:11" ht="18" customHeight="1">
      <c r="D296" s="9"/>
      <c r="E296" s="9"/>
      <c r="F296" s="9"/>
      <c r="G296" s="9"/>
      <c r="H296" s="9"/>
      <c r="I296" s="9"/>
      <c r="J296" s="9"/>
      <c r="K296" s="9"/>
    </row>
    <row r="297" spans="4:11" ht="18" customHeight="1">
      <c r="D297" s="9"/>
      <c r="E297" s="9"/>
      <c r="F297" s="9"/>
      <c r="G297" s="9"/>
      <c r="H297" s="9"/>
      <c r="I297" s="9"/>
      <c r="J297" s="9"/>
      <c r="K297" s="9"/>
    </row>
    <row r="298" spans="4:11" ht="18" customHeight="1">
      <c r="D298" s="9"/>
      <c r="E298" s="9"/>
      <c r="F298" s="9"/>
      <c r="G298" s="9"/>
      <c r="H298" s="9"/>
      <c r="I298" s="9"/>
      <c r="J298" s="9"/>
      <c r="K298" s="9"/>
    </row>
    <row r="299" spans="4:11" ht="18" customHeight="1">
      <c r="D299" s="9"/>
      <c r="E299" s="9"/>
      <c r="F299" s="9"/>
      <c r="G299" s="9"/>
      <c r="H299" s="9"/>
      <c r="I299" s="9"/>
      <c r="J299" s="9"/>
      <c r="K299" s="9"/>
    </row>
    <row r="300" spans="4:11" ht="18" customHeight="1">
      <c r="D300" s="9"/>
      <c r="E300" s="9"/>
      <c r="F300" s="9"/>
      <c r="G300" s="9"/>
      <c r="H300" s="9"/>
      <c r="I300" s="9"/>
      <c r="J300" s="9"/>
      <c r="K300" s="9"/>
    </row>
    <row r="301" spans="4:11" ht="18" customHeight="1">
      <c r="D301" s="9"/>
      <c r="E301" s="9"/>
      <c r="F301" s="9"/>
      <c r="G301" s="9"/>
      <c r="H301" s="9"/>
      <c r="I301" s="9"/>
      <c r="J301" s="9"/>
      <c r="K301" s="9"/>
    </row>
    <row r="302" spans="4:11" ht="18" customHeight="1">
      <c r="D302" s="9"/>
      <c r="E302" s="9"/>
      <c r="F302" s="9"/>
      <c r="G302" s="9"/>
      <c r="H302" s="9"/>
      <c r="I302" s="9"/>
      <c r="J302" s="9"/>
      <c r="K302" s="9"/>
    </row>
    <row r="303" spans="4:11" ht="18" customHeight="1">
      <c r="D303" s="9"/>
      <c r="E303" s="9"/>
      <c r="F303" s="9"/>
      <c r="G303" s="9"/>
      <c r="H303" s="9"/>
      <c r="I303" s="9"/>
      <c r="J303" s="9"/>
      <c r="K303" s="9"/>
    </row>
    <row r="304" spans="4:11" ht="18" customHeight="1">
      <c r="D304" s="9"/>
      <c r="E304" s="9"/>
      <c r="F304" s="9"/>
      <c r="G304" s="9"/>
      <c r="H304" s="9"/>
      <c r="I304" s="9"/>
      <c r="J304" s="9"/>
      <c r="K304" s="9"/>
    </row>
    <row r="305" spans="4:11" ht="18" customHeight="1">
      <c r="D305" s="9"/>
      <c r="E305" s="9"/>
      <c r="F305" s="9"/>
      <c r="G305" s="9"/>
      <c r="H305" s="9"/>
      <c r="I305" s="9"/>
      <c r="J305" s="9"/>
      <c r="K305" s="9"/>
    </row>
    <row r="306" spans="4:11" ht="18" customHeight="1">
      <c r="D306" s="9"/>
      <c r="E306" s="9"/>
      <c r="F306" s="9"/>
      <c r="G306" s="9"/>
      <c r="H306" s="9"/>
      <c r="I306" s="9"/>
      <c r="J306" s="9"/>
      <c r="K306" s="9"/>
    </row>
    <row r="307" spans="4:11" ht="18" customHeight="1">
      <c r="D307" s="9"/>
      <c r="E307" s="9"/>
      <c r="F307" s="9"/>
      <c r="G307" s="9"/>
      <c r="H307" s="9"/>
      <c r="I307" s="9"/>
      <c r="J307" s="9"/>
      <c r="K307" s="9"/>
    </row>
    <row r="308" spans="4:11" ht="18" customHeight="1">
      <c r="D308" s="9"/>
      <c r="E308" s="9"/>
      <c r="F308" s="9"/>
      <c r="G308" s="9"/>
      <c r="H308" s="9"/>
      <c r="I308" s="9"/>
      <c r="J308" s="9"/>
      <c r="K308" s="9"/>
    </row>
    <row r="309" spans="4:11" ht="18" customHeight="1">
      <c r="D309" s="9"/>
      <c r="E309" s="9"/>
      <c r="F309" s="9"/>
      <c r="G309" s="9"/>
      <c r="H309" s="9"/>
      <c r="I309" s="9"/>
      <c r="J309" s="9"/>
      <c r="K309" s="9"/>
    </row>
    <row r="310" spans="4:11" ht="18" customHeight="1">
      <c r="D310" s="9"/>
      <c r="E310" s="9"/>
      <c r="F310" s="9"/>
      <c r="G310" s="9"/>
      <c r="H310" s="9"/>
      <c r="I310" s="9"/>
      <c r="J310" s="9"/>
      <c r="K310" s="9"/>
    </row>
    <row r="311" spans="4:11" ht="18" customHeight="1">
      <c r="D311" s="9"/>
      <c r="E311" s="9"/>
      <c r="F311" s="9"/>
      <c r="G311" s="9"/>
      <c r="H311" s="9"/>
      <c r="I311" s="9"/>
      <c r="J311" s="9"/>
      <c r="K311" s="9"/>
    </row>
    <row r="312" spans="4:11" ht="18" customHeight="1">
      <c r="D312" s="9"/>
      <c r="E312" s="9"/>
      <c r="F312" s="9"/>
      <c r="G312" s="9"/>
      <c r="H312" s="9"/>
      <c r="I312" s="9"/>
      <c r="J312" s="9"/>
      <c r="K312" s="9"/>
    </row>
    <row r="313" spans="4:11" ht="18" customHeight="1">
      <c r="D313" s="9"/>
      <c r="E313" s="9"/>
      <c r="F313" s="9"/>
      <c r="G313" s="9"/>
      <c r="H313" s="9"/>
      <c r="I313" s="9"/>
      <c r="J313" s="9"/>
      <c r="K313" s="9"/>
    </row>
    <row r="314" spans="4:11" ht="18" customHeight="1">
      <c r="D314" s="9"/>
      <c r="E314" s="9"/>
      <c r="F314" s="9"/>
      <c r="G314" s="9"/>
      <c r="H314" s="9"/>
      <c r="I314" s="9"/>
      <c r="J314" s="9"/>
      <c r="K314" s="9"/>
    </row>
    <row r="315" spans="4:11" ht="18" customHeight="1">
      <c r="D315" s="9"/>
      <c r="E315" s="9"/>
      <c r="F315" s="9"/>
      <c r="G315" s="9"/>
      <c r="H315" s="9"/>
      <c r="I315" s="9"/>
      <c r="J315" s="9"/>
      <c r="K315" s="9"/>
    </row>
    <row r="316" spans="4:11" ht="18" customHeight="1">
      <c r="D316" s="9"/>
      <c r="E316" s="9"/>
      <c r="F316" s="9"/>
      <c r="G316" s="9"/>
      <c r="H316" s="9"/>
      <c r="I316" s="9"/>
      <c r="J316" s="9"/>
      <c r="K316" s="9"/>
    </row>
    <row r="317" spans="4:11" ht="18" customHeight="1">
      <c r="D317" s="9"/>
      <c r="E317" s="9"/>
      <c r="F317" s="9"/>
      <c r="G317" s="9"/>
      <c r="H317" s="9"/>
      <c r="I317" s="9"/>
      <c r="J317" s="9"/>
      <c r="K317" s="9"/>
    </row>
    <row r="318" spans="4:11" ht="18" customHeight="1">
      <c r="D318" s="9"/>
      <c r="E318" s="9"/>
      <c r="F318" s="9"/>
      <c r="G318" s="9"/>
      <c r="H318" s="9"/>
      <c r="I318" s="9"/>
      <c r="J318" s="9"/>
      <c r="K318" s="9"/>
    </row>
    <row r="319" spans="4:11" ht="18" customHeight="1">
      <c r="D319" s="9"/>
      <c r="E319" s="9"/>
      <c r="F319" s="9"/>
      <c r="G319" s="9"/>
      <c r="H319" s="9"/>
      <c r="I319" s="9"/>
      <c r="J319" s="9"/>
      <c r="K319" s="9"/>
    </row>
    <row r="320" spans="4:11" ht="18" customHeight="1">
      <c r="D320" s="9"/>
      <c r="E320" s="9"/>
      <c r="F320" s="9"/>
      <c r="G320" s="9"/>
      <c r="H320" s="9"/>
      <c r="I320" s="9"/>
      <c r="J320" s="9"/>
      <c r="K320" s="9"/>
    </row>
    <row r="321" spans="4:11" ht="18" customHeight="1">
      <c r="D321" s="9"/>
      <c r="E321" s="9"/>
      <c r="F321" s="9"/>
      <c r="G321" s="9"/>
      <c r="H321" s="9"/>
      <c r="I321" s="9"/>
      <c r="J321" s="9"/>
      <c r="K321" s="9"/>
    </row>
    <row r="322" spans="4:11" ht="18" customHeight="1">
      <c r="D322" s="9"/>
      <c r="E322" s="9"/>
      <c r="F322" s="9"/>
      <c r="G322" s="9"/>
      <c r="H322" s="9"/>
      <c r="I322" s="9"/>
      <c r="J322" s="9"/>
      <c r="K322" s="9"/>
    </row>
    <row r="323" spans="4:11" ht="18" customHeight="1">
      <c r="D323" s="9"/>
      <c r="E323" s="9"/>
      <c r="F323" s="9"/>
      <c r="G323" s="9"/>
      <c r="H323" s="9"/>
      <c r="I323" s="9"/>
      <c r="J323" s="9"/>
      <c r="K323" s="9"/>
    </row>
    <row r="324" spans="4:11" ht="18" customHeight="1">
      <c r="D324" s="9"/>
      <c r="E324" s="9"/>
      <c r="F324" s="9"/>
      <c r="G324" s="9"/>
      <c r="H324" s="9"/>
      <c r="I324" s="9"/>
      <c r="J324" s="9"/>
      <c r="K324" s="9"/>
    </row>
    <row r="325" spans="4:11" ht="18" customHeight="1">
      <c r="D325" s="9"/>
      <c r="E325" s="9"/>
      <c r="F325" s="9"/>
      <c r="G325" s="9"/>
      <c r="H325" s="9"/>
      <c r="I325" s="9"/>
      <c r="J325" s="9"/>
      <c r="K325" s="9"/>
    </row>
    <row r="326" spans="4:11" ht="18" customHeight="1">
      <c r="D326" s="9"/>
      <c r="E326" s="9"/>
      <c r="F326" s="9"/>
      <c r="G326" s="9"/>
      <c r="H326" s="9"/>
      <c r="I326" s="9"/>
      <c r="J326" s="9"/>
      <c r="K326" s="9"/>
    </row>
    <row r="327" spans="4:11" ht="18" customHeight="1">
      <c r="D327" s="9"/>
      <c r="E327" s="9"/>
      <c r="F327" s="9"/>
      <c r="G327" s="9"/>
      <c r="H327" s="9"/>
      <c r="I327" s="9"/>
      <c r="J327" s="9"/>
      <c r="K327" s="9"/>
    </row>
    <row r="328" spans="4:11" ht="18" customHeight="1">
      <c r="D328" s="9"/>
      <c r="E328" s="9"/>
      <c r="F328" s="9"/>
      <c r="G328" s="9"/>
      <c r="H328" s="9"/>
      <c r="I328" s="9"/>
      <c r="J328" s="9"/>
      <c r="K328" s="9"/>
    </row>
    <row r="329" spans="4:11" ht="18" customHeight="1">
      <c r="D329" s="9"/>
      <c r="E329" s="9"/>
      <c r="F329" s="9"/>
      <c r="G329" s="9"/>
      <c r="H329" s="9"/>
      <c r="I329" s="9"/>
      <c r="J329" s="9"/>
      <c r="K329" s="9"/>
    </row>
    <row r="330" spans="4:11" ht="18" customHeight="1">
      <c r="D330" s="9"/>
      <c r="E330" s="9"/>
      <c r="F330" s="9"/>
      <c r="G330" s="9"/>
      <c r="H330" s="9"/>
      <c r="I330" s="9"/>
      <c r="J330" s="9"/>
      <c r="K330" s="9"/>
    </row>
    <row r="331" spans="4:11" ht="18" customHeight="1">
      <c r="D331" s="9"/>
      <c r="E331" s="9"/>
      <c r="F331" s="9"/>
      <c r="G331" s="9"/>
      <c r="H331" s="9"/>
      <c r="I331" s="9"/>
      <c r="J331" s="9"/>
      <c r="K331" s="9"/>
    </row>
    <row r="332" spans="4:11" ht="18" customHeight="1">
      <c r="D332" s="9"/>
      <c r="E332" s="9"/>
      <c r="F332" s="9"/>
      <c r="G332" s="9"/>
      <c r="H332" s="9"/>
      <c r="I332" s="9"/>
      <c r="J332" s="9"/>
      <c r="K332" s="9"/>
    </row>
    <row r="333" spans="4:11" ht="18" customHeight="1">
      <c r="D333" s="9"/>
      <c r="E333" s="9"/>
      <c r="F333" s="9"/>
      <c r="G333" s="9"/>
      <c r="H333" s="9"/>
      <c r="I333" s="9"/>
      <c r="J333" s="9"/>
      <c r="K333" s="9"/>
    </row>
    <row r="334" spans="4:11" ht="18" customHeight="1">
      <c r="D334" s="9"/>
      <c r="E334" s="9"/>
      <c r="F334" s="9"/>
      <c r="G334" s="9"/>
      <c r="H334" s="9"/>
      <c r="I334" s="9"/>
      <c r="J334" s="9"/>
      <c r="K334" s="9"/>
    </row>
    <row r="335" spans="4:11" ht="18" customHeight="1">
      <c r="D335" s="9"/>
      <c r="E335" s="9"/>
      <c r="F335" s="9"/>
      <c r="G335" s="9"/>
      <c r="H335" s="9"/>
      <c r="I335" s="9"/>
      <c r="J335" s="9"/>
      <c r="K335" s="9"/>
    </row>
    <row r="336" spans="4:11" ht="18" customHeight="1">
      <c r="D336" s="9"/>
      <c r="E336" s="9"/>
      <c r="F336" s="9"/>
      <c r="G336" s="9"/>
      <c r="H336" s="9"/>
      <c r="I336" s="9"/>
      <c r="J336" s="9"/>
      <c r="K336" s="9"/>
    </row>
    <row r="337" spans="4:11" ht="18" customHeight="1">
      <c r="D337" s="9"/>
      <c r="E337" s="9"/>
      <c r="F337" s="9"/>
      <c r="G337" s="9"/>
      <c r="H337" s="9"/>
      <c r="I337" s="9"/>
      <c r="J337" s="9"/>
      <c r="K337" s="9"/>
    </row>
    <row r="338" spans="4:11" ht="18" customHeight="1">
      <c r="D338" s="9"/>
      <c r="E338" s="9"/>
      <c r="F338" s="9"/>
      <c r="G338" s="9"/>
      <c r="H338" s="9"/>
      <c r="I338" s="9"/>
      <c r="J338" s="9"/>
      <c r="K338" s="9"/>
    </row>
    <row r="339" spans="4:11" ht="18" customHeight="1">
      <c r="D339" s="9"/>
      <c r="E339" s="9"/>
      <c r="F339" s="9"/>
      <c r="G339" s="9"/>
      <c r="H339" s="9"/>
      <c r="I339" s="9"/>
      <c r="J339" s="9"/>
      <c r="K339" s="9"/>
    </row>
    <row r="340" spans="4:11" ht="18" customHeight="1">
      <c r="D340" s="9"/>
      <c r="E340" s="9"/>
      <c r="F340" s="9"/>
      <c r="G340" s="9"/>
      <c r="H340" s="9"/>
      <c r="I340" s="9"/>
      <c r="J340" s="9"/>
      <c r="K340" s="9"/>
    </row>
    <row r="341" spans="4:11" ht="18" customHeight="1">
      <c r="D341" s="9"/>
      <c r="E341" s="9"/>
      <c r="F341" s="9"/>
      <c r="G341" s="9"/>
      <c r="H341" s="9"/>
      <c r="I341" s="9"/>
      <c r="J341" s="9"/>
      <c r="K341" s="9"/>
    </row>
    <row r="342" spans="4:11" ht="18" customHeight="1">
      <c r="D342" s="9"/>
      <c r="E342" s="9"/>
      <c r="F342" s="9"/>
      <c r="G342" s="9"/>
      <c r="H342" s="9"/>
      <c r="I342" s="9"/>
      <c r="J342" s="9"/>
      <c r="K342" s="9"/>
    </row>
    <row r="343" spans="4:11" ht="18" customHeight="1">
      <c r="D343" s="9"/>
      <c r="E343" s="9"/>
      <c r="F343" s="9"/>
      <c r="G343" s="9"/>
      <c r="H343" s="9"/>
      <c r="I343" s="9"/>
      <c r="J343" s="9"/>
      <c r="K343" s="9"/>
    </row>
    <row r="344" spans="4:11" ht="18" customHeight="1">
      <c r="D344" s="9"/>
      <c r="E344" s="9"/>
      <c r="F344" s="9"/>
      <c r="G344" s="9"/>
      <c r="H344" s="9"/>
      <c r="I344" s="9"/>
      <c r="J344" s="9"/>
      <c r="K344" s="9"/>
    </row>
    <row r="345" spans="4:11" ht="18" customHeight="1">
      <c r="D345" s="9"/>
      <c r="E345" s="9"/>
      <c r="F345" s="9"/>
      <c r="G345" s="9"/>
      <c r="H345" s="9"/>
      <c r="I345" s="9"/>
      <c r="J345" s="9"/>
      <c r="K345" s="9"/>
    </row>
    <row r="346" spans="4:11" ht="18" customHeight="1">
      <c r="D346" s="9"/>
      <c r="E346" s="9"/>
      <c r="F346" s="9"/>
      <c r="G346" s="9"/>
      <c r="H346" s="9"/>
      <c r="I346" s="9"/>
      <c r="J346" s="9"/>
      <c r="K346" s="9"/>
    </row>
    <row r="347" spans="4:11" ht="18" customHeight="1">
      <c r="D347" s="9"/>
      <c r="E347" s="9"/>
      <c r="F347" s="9"/>
      <c r="G347" s="9"/>
      <c r="H347" s="9"/>
      <c r="I347" s="9"/>
      <c r="J347" s="9"/>
      <c r="K347" s="9"/>
    </row>
    <row r="348" spans="4:11" ht="18" customHeight="1">
      <c r="D348" s="9"/>
      <c r="E348" s="9"/>
      <c r="F348" s="9"/>
      <c r="G348" s="9"/>
      <c r="H348" s="9"/>
      <c r="I348" s="9"/>
      <c r="J348" s="9"/>
      <c r="K348" s="9"/>
    </row>
    <row r="349" spans="4:11" ht="18" customHeight="1">
      <c r="D349" s="9"/>
      <c r="E349" s="9"/>
      <c r="F349" s="9"/>
      <c r="G349" s="9"/>
      <c r="H349" s="9"/>
      <c r="I349" s="9"/>
      <c r="J349" s="9"/>
      <c r="K349" s="9"/>
    </row>
    <row r="350" spans="4:11" ht="18" customHeight="1">
      <c r="D350" s="9"/>
      <c r="E350" s="9"/>
      <c r="F350" s="9"/>
      <c r="G350" s="9"/>
      <c r="H350" s="9"/>
      <c r="I350" s="9"/>
      <c r="J350" s="9"/>
      <c r="K350" s="9"/>
    </row>
  </sheetData>
  <phoneticPr fontId="4" type="noConversion"/>
  <pageMargins left="0.7" right="0.7" top="0.75" bottom="0.75" header="0.3" footer="0.3"/>
  <pageSetup paperSize="9" orientation="portrait" horizontalDpi="0" verticalDpi="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AI393"/>
  <sheetViews>
    <sheetView zoomScaleNormal="100" workbookViewId="0">
      <pane ySplit="1" topLeftCell="A2" activePane="bottomLeft" state="frozen"/>
      <selection activeCell="XEK27" sqref="XEK27:XEL27"/>
      <selection pane="bottomLeft" activeCell="J34" sqref="J34"/>
    </sheetView>
  </sheetViews>
  <sheetFormatPr baseColWidth="10" defaultColWidth="10.875" defaultRowHeight="15.75"/>
  <cols>
    <col min="1" max="1" width="12" style="9" bestFit="1" customWidth="1"/>
    <col min="2" max="2" width="9" style="9" bestFit="1" customWidth="1"/>
    <col min="3" max="3" width="10.125" style="9" bestFit="1" customWidth="1"/>
    <col min="4" max="4" width="26.875" style="11" bestFit="1" customWidth="1"/>
    <col min="5" max="5" width="28.125" style="11" bestFit="1" customWidth="1"/>
    <col min="6" max="6" width="6.125" style="11" customWidth="1"/>
    <col min="7" max="8" width="9.25" style="116" customWidth="1"/>
    <col min="9" max="9" width="9.25" style="130" customWidth="1"/>
    <col min="10" max="10" width="20.625" style="11" bestFit="1" customWidth="1"/>
    <col min="11" max="11" width="34.125" style="11" bestFit="1" customWidth="1"/>
    <col min="12" max="12" width="11.875" style="9" bestFit="1" customWidth="1"/>
    <col min="13" max="13" width="255.625" style="14" bestFit="1" customWidth="1"/>
    <col min="14" max="30" width="10.875" style="11"/>
    <col min="31" max="31" width="17" style="11" customWidth="1"/>
    <col min="32" max="34" width="10.875" style="11"/>
    <col min="35" max="35" width="20.5" style="21" customWidth="1"/>
    <col min="36" max="37" width="10.875" style="11"/>
    <col min="38" max="38" width="81.125" style="11" customWidth="1"/>
    <col min="39" max="16384" width="10.875" style="11"/>
  </cols>
  <sheetData>
    <row r="1" spans="1:35" s="37" customFormat="1" ht="18" customHeight="1">
      <c r="A1" s="87" t="s">
        <v>76</v>
      </c>
      <c r="B1" s="87" t="s">
        <v>77</v>
      </c>
      <c r="C1" s="87" t="s">
        <v>0</v>
      </c>
      <c r="D1" s="37" t="s">
        <v>100</v>
      </c>
      <c r="E1" s="87" t="s">
        <v>101</v>
      </c>
      <c r="F1" s="37" t="s">
        <v>102</v>
      </c>
      <c r="G1" s="117" t="s">
        <v>78</v>
      </c>
      <c r="H1" s="170" t="s">
        <v>79</v>
      </c>
      <c r="I1" s="123" t="s">
        <v>103</v>
      </c>
      <c r="J1" s="37" t="s">
        <v>104</v>
      </c>
      <c r="K1" s="38" t="s">
        <v>105</v>
      </c>
      <c r="L1" s="37" t="s">
        <v>116</v>
      </c>
      <c r="M1" s="136" t="s">
        <v>74</v>
      </c>
      <c r="N1" s="37" t="s">
        <v>347</v>
      </c>
      <c r="O1" s="37" t="s">
        <v>348</v>
      </c>
      <c r="P1" s="37" t="s">
        <v>349</v>
      </c>
      <c r="AI1" s="161"/>
    </row>
    <row r="2" spans="1:35" ht="18" customHeight="1">
      <c r="A2" s="9" t="s">
        <v>197</v>
      </c>
      <c r="B2" s="9">
        <v>2021</v>
      </c>
      <c r="C2" s="9" t="s">
        <v>10</v>
      </c>
      <c r="D2" s="9"/>
      <c r="E2" s="9" t="s">
        <v>115</v>
      </c>
      <c r="F2" s="41"/>
      <c r="G2" s="41"/>
      <c r="H2" s="171"/>
      <c r="I2" s="127"/>
      <c r="J2" s="225">
        <v>1265521</v>
      </c>
      <c r="K2" s="180">
        <f t="shared" ref="K2:K7" si="0">(J2*100)/4286931</f>
        <v>29.520442479713342</v>
      </c>
      <c r="L2" s="219"/>
      <c r="M2" s="220"/>
      <c r="N2" s="199"/>
      <c r="O2" s="199"/>
      <c r="P2" s="199"/>
    </row>
    <row r="3" spans="1:35">
      <c r="A3" s="9" t="s">
        <v>197</v>
      </c>
      <c r="B3" s="9">
        <v>2021</v>
      </c>
      <c r="C3" s="9" t="s">
        <v>10</v>
      </c>
      <c r="D3" s="9"/>
      <c r="E3" s="9" t="s">
        <v>194</v>
      </c>
      <c r="F3" s="13"/>
      <c r="G3" s="41"/>
      <c r="H3" s="171"/>
      <c r="I3" s="127"/>
      <c r="J3" s="226">
        <v>1219272</v>
      </c>
      <c r="K3" s="180">
        <f t="shared" si="0"/>
        <v>28.441605428218928</v>
      </c>
      <c r="L3" s="40"/>
      <c r="M3" s="46"/>
      <c r="N3" s="199"/>
      <c r="O3" s="199"/>
      <c r="P3" s="199"/>
    </row>
    <row r="4" spans="1:35">
      <c r="A4" s="9" t="s">
        <v>197</v>
      </c>
      <c r="B4" s="9">
        <v>2021</v>
      </c>
      <c r="C4" s="9" t="s">
        <v>10</v>
      </c>
      <c r="D4" s="9"/>
      <c r="E4" s="9" t="s">
        <v>343</v>
      </c>
      <c r="F4" s="221"/>
      <c r="G4" s="222"/>
      <c r="H4" s="223"/>
      <c r="I4" s="224"/>
      <c r="J4" s="227">
        <v>449892</v>
      </c>
      <c r="K4" s="180">
        <f t="shared" si="0"/>
        <v>10.494500611276459</v>
      </c>
      <c r="L4" s="40"/>
      <c r="M4" s="46"/>
      <c r="N4" s="199"/>
      <c r="O4" s="199"/>
      <c r="P4" s="199"/>
    </row>
    <row r="5" spans="1:35">
      <c r="A5" s="9" t="s">
        <v>197</v>
      </c>
      <c r="B5" s="9">
        <v>2021</v>
      </c>
      <c r="C5" s="9" t="s">
        <v>10</v>
      </c>
      <c r="D5" s="9"/>
      <c r="E5" s="9" t="s">
        <v>344</v>
      </c>
      <c r="F5" s="13"/>
      <c r="G5" s="41"/>
      <c r="H5" s="171"/>
      <c r="I5" s="127"/>
      <c r="J5" s="228">
        <v>334600</v>
      </c>
      <c r="K5" s="180">
        <f t="shared" si="0"/>
        <v>7.8051174604863016</v>
      </c>
      <c r="L5" s="40"/>
      <c r="M5" s="46"/>
      <c r="N5" s="199"/>
      <c r="O5" s="199"/>
      <c r="P5" s="199"/>
    </row>
    <row r="6" spans="1:35">
      <c r="A6" s="9" t="s">
        <v>197</v>
      </c>
      <c r="B6" s="9">
        <v>2021</v>
      </c>
      <c r="C6" s="9" t="s">
        <v>10</v>
      </c>
      <c r="D6" s="9"/>
      <c r="E6" s="9" t="s">
        <v>345</v>
      </c>
      <c r="F6" s="13"/>
      <c r="G6" s="222"/>
      <c r="H6" s="223"/>
      <c r="I6" s="224"/>
      <c r="J6" s="228">
        <v>280592</v>
      </c>
      <c r="K6" s="180">
        <f t="shared" si="0"/>
        <v>6.5452884592730793</v>
      </c>
      <c r="L6" s="219"/>
      <c r="M6" s="46"/>
      <c r="N6" s="199"/>
      <c r="O6" s="199"/>
      <c r="P6" s="199"/>
    </row>
    <row r="7" spans="1:35">
      <c r="A7" s="9" t="s">
        <v>197</v>
      </c>
      <c r="B7" s="9">
        <v>2021</v>
      </c>
      <c r="C7" s="9" t="s">
        <v>10</v>
      </c>
      <c r="D7" s="9"/>
      <c r="E7" s="9" t="s">
        <v>346</v>
      </c>
      <c r="F7" s="13"/>
      <c r="G7" s="41"/>
      <c r="H7" s="171"/>
      <c r="I7" s="127"/>
      <c r="J7" s="228">
        <v>611206</v>
      </c>
      <c r="K7" s="180">
        <f t="shared" si="0"/>
        <v>14.257425650191244</v>
      </c>
      <c r="L7" s="40"/>
      <c r="M7" s="46"/>
      <c r="N7" s="199"/>
      <c r="O7" s="199"/>
      <c r="P7" s="199"/>
    </row>
    <row r="8" spans="1:35">
      <c r="A8" s="9" t="s">
        <v>197</v>
      </c>
      <c r="B8" s="9">
        <v>2020</v>
      </c>
      <c r="C8" s="9" t="s">
        <v>10</v>
      </c>
      <c r="D8" s="9"/>
      <c r="E8" s="9" t="s">
        <v>115</v>
      </c>
      <c r="F8" s="13"/>
      <c r="G8" s="41"/>
      <c r="H8" s="171"/>
      <c r="I8" s="127"/>
      <c r="J8" s="229">
        <v>1020528</v>
      </c>
      <c r="K8" s="180">
        <f t="shared" ref="K8:K12" si="1">(J8*100)/3802033</f>
        <v>26.841639722748329</v>
      </c>
      <c r="L8" s="40"/>
      <c r="M8" s="46"/>
      <c r="N8" s="199"/>
      <c r="O8" s="199"/>
      <c r="P8" s="199"/>
    </row>
    <row r="9" spans="1:35">
      <c r="A9" s="9" t="s">
        <v>197</v>
      </c>
      <c r="B9" s="9">
        <v>2020</v>
      </c>
      <c r="C9" s="9" t="s">
        <v>10</v>
      </c>
      <c r="D9" s="9"/>
      <c r="E9" s="9" t="s">
        <v>194</v>
      </c>
      <c r="F9" s="13"/>
      <c r="G9" s="41"/>
      <c r="H9" s="171"/>
      <c r="I9" s="127"/>
      <c r="J9" s="230">
        <v>1286357</v>
      </c>
      <c r="K9" s="180">
        <f t="shared" si="1"/>
        <v>33.833399131464667</v>
      </c>
      <c r="L9" s="40"/>
      <c r="M9" s="46"/>
      <c r="N9" s="199"/>
      <c r="O9" s="199"/>
      <c r="P9" s="199"/>
    </row>
    <row r="10" spans="1:35">
      <c r="A10" s="9" t="s">
        <v>197</v>
      </c>
      <c r="B10" s="9">
        <v>2020</v>
      </c>
      <c r="C10" s="9" t="s">
        <v>10</v>
      </c>
      <c r="D10" s="9"/>
      <c r="E10" s="9" t="s">
        <v>343</v>
      </c>
      <c r="F10" s="221"/>
      <c r="G10" s="222"/>
      <c r="H10" s="223"/>
      <c r="I10" s="224"/>
      <c r="J10" s="231">
        <v>483703</v>
      </c>
      <c r="K10" s="180">
        <f t="shared" si="1"/>
        <v>12.722219928127926</v>
      </c>
      <c r="L10" s="40"/>
      <c r="M10" s="46"/>
      <c r="N10" s="199"/>
      <c r="O10" s="199"/>
      <c r="P10" s="199"/>
    </row>
    <row r="11" spans="1:35">
      <c r="A11" s="9" t="s">
        <v>197</v>
      </c>
      <c r="B11" s="9">
        <v>2020</v>
      </c>
      <c r="C11" s="9" t="s">
        <v>10</v>
      </c>
      <c r="D11" s="9"/>
      <c r="E11" s="9" t="s">
        <v>344</v>
      </c>
      <c r="F11" s="13"/>
      <c r="G11" s="41"/>
      <c r="H11" s="171"/>
      <c r="I11" s="127"/>
      <c r="J11" s="231">
        <v>303543</v>
      </c>
      <c r="K11" s="180">
        <f t="shared" si="1"/>
        <v>7.9837024034246937</v>
      </c>
      <c r="L11" s="40"/>
      <c r="M11" s="46"/>
      <c r="N11" s="199"/>
      <c r="O11" s="199"/>
      <c r="P11" s="199"/>
    </row>
    <row r="12" spans="1:35">
      <c r="A12" s="9" t="s">
        <v>197</v>
      </c>
      <c r="B12" s="9">
        <v>2020</v>
      </c>
      <c r="C12" s="9" t="s">
        <v>10</v>
      </c>
      <c r="D12" s="9"/>
      <c r="E12" s="9" t="s">
        <v>345</v>
      </c>
      <c r="F12" s="13"/>
      <c r="G12" s="41"/>
      <c r="H12" s="171"/>
      <c r="I12" s="127"/>
      <c r="J12" s="225">
        <v>253667</v>
      </c>
      <c r="K12" s="180">
        <f t="shared" si="1"/>
        <v>6.6718779137372035</v>
      </c>
      <c r="L12" s="40"/>
      <c r="M12" s="46"/>
      <c r="N12" s="199"/>
      <c r="O12" s="199"/>
      <c r="P12" s="199"/>
    </row>
    <row r="13" spans="1:35">
      <c r="A13" s="9" t="s">
        <v>197</v>
      </c>
      <c r="B13" s="9">
        <v>2020</v>
      </c>
      <c r="C13" s="9" t="s">
        <v>10</v>
      </c>
      <c r="D13" s="9"/>
      <c r="E13" s="9" t="s">
        <v>346</v>
      </c>
      <c r="F13" s="13"/>
      <c r="G13" s="41"/>
      <c r="H13" s="171"/>
      <c r="I13" s="127"/>
      <c r="J13" s="225">
        <v>408849</v>
      </c>
      <c r="K13" s="180">
        <f>(J13*100)/3802033</f>
        <v>10.753431124874508</v>
      </c>
      <c r="L13" s="40"/>
      <c r="M13" s="46"/>
      <c r="N13" s="199"/>
      <c r="O13" s="199"/>
      <c r="P13" s="199"/>
    </row>
    <row r="14" spans="1:35">
      <c r="A14" s="9" t="s">
        <v>197</v>
      </c>
      <c r="B14" s="9">
        <v>2019</v>
      </c>
      <c r="C14" s="9" t="s">
        <v>10</v>
      </c>
      <c r="D14" s="9"/>
      <c r="E14" s="9" t="s">
        <v>115</v>
      </c>
      <c r="F14" s="13"/>
      <c r="G14" s="41"/>
      <c r="H14" s="171"/>
      <c r="I14" s="127"/>
      <c r="J14" s="229">
        <v>948331</v>
      </c>
      <c r="K14" s="180">
        <f t="shared" ref="K14:K18" si="2">(J14*100)/3434767</f>
        <v>27.609762176007862</v>
      </c>
      <c r="L14" s="40"/>
      <c r="M14" s="46"/>
      <c r="N14" s="199"/>
      <c r="O14" s="199"/>
      <c r="P14" s="199"/>
    </row>
    <row r="15" spans="1:35">
      <c r="A15" s="9" t="s">
        <v>197</v>
      </c>
      <c r="B15" s="9">
        <v>2019</v>
      </c>
      <c r="C15" s="9" t="s">
        <v>10</v>
      </c>
      <c r="D15" s="9"/>
      <c r="E15" s="9" t="s">
        <v>194</v>
      </c>
      <c r="F15" s="13"/>
      <c r="G15" s="41"/>
      <c r="H15" s="171"/>
      <c r="I15" s="127"/>
      <c r="J15" s="230">
        <v>1317356</v>
      </c>
      <c r="K15" s="180">
        <f t="shared" si="2"/>
        <v>38.353576821950369</v>
      </c>
      <c r="L15" s="40"/>
      <c r="M15" s="46"/>
      <c r="N15" s="199"/>
      <c r="O15" s="199"/>
      <c r="P15" s="199"/>
    </row>
    <row r="16" spans="1:35">
      <c r="A16" s="9" t="s">
        <v>197</v>
      </c>
      <c r="B16" s="9">
        <v>2019</v>
      </c>
      <c r="C16" s="9" t="s">
        <v>10</v>
      </c>
      <c r="D16" s="9"/>
      <c r="E16" s="9" t="s">
        <v>343</v>
      </c>
      <c r="F16" s="13"/>
      <c r="G16" s="41"/>
      <c r="H16" s="171"/>
      <c r="I16" s="127"/>
      <c r="J16" s="231">
        <v>456286</v>
      </c>
      <c r="K16" s="180">
        <f t="shared" si="2"/>
        <v>13.284336317427062</v>
      </c>
      <c r="L16" s="40"/>
      <c r="M16" s="46"/>
      <c r="N16" s="199"/>
      <c r="O16" s="199"/>
      <c r="P16" s="199"/>
    </row>
    <row r="17" spans="1:16">
      <c r="A17" s="9" t="s">
        <v>197</v>
      </c>
      <c r="B17" s="9">
        <v>2019</v>
      </c>
      <c r="C17" s="9" t="s">
        <v>10</v>
      </c>
      <c r="D17" s="9"/>
      <c r="E17" s="9" t="s">
        <v>344</v>
      </c>
      <c r="F17" s="13"/>
      <c r="G17" s="41"/>
      <c r="H17" s="171"/>
      <c r="I17" s="127"/>
      <c r="J17" s="231">
        <v>270723</v>
      </c>
      <c r="K17" s="180">
        <f t="shared" si="2"/>
        <v>7.8818446782561962</v>
      </c>
      <c r="L17" s="40"/>
      <c r="M17" s="46"/>
      <c r="N17" s="199"/>
      <c r="O17" s="199"/>
      <c r="P17" s="199"/>
    </row>
    <row r="18" spans="1:16">
      <c r="A18" s="9" t="s">
        <v>197</v>
      </c>
      <c r="B18" s="9">
        <v>2019</v>
      </c>
      <c r="C18" s="9" t="s">
        <v>10</v>
      </c>
      <c r="D18" s="9"/>
      <c r="E18" s="9" t="s">
        <v>345</v>
      </c>
      <c r="F18" s="13"/>
      <c r="G18" s="41"/>
      <c r="H18" s="171"/>
      <c r="I18" s="127"/>
      <c r="J18" s="225">
        <v>192788</v>
      </c>
      <c r="K18" s="180">
        <f t="shared" si="2"/>
        <v>5.6128406963267086</v>
      </c>
      <c r="L18" s="40"/>
      <c r="M18" s="46"/>
      <c r="N18" s="199"/>
      <c r="O18" s="199"/>
      <c r="P18" s="199"/>
    </row>
    <row r="19" spans="1:16">
      <c r="A19" s="9" t="s">
        <v>197</v>
      </c>
      <c r="B19" s="9">
        <v>2019</v>
      </c>
      <c r="C19" s="9" t="s">
        <v>10</v>
      </c>
      <c r="D19" s="9"/>
      <c r="E19" s="9" t="s">
        <v>346</v>
      </c>
      <c r="F19" s="13"/>
      <c r="G19" s="41"/>
      <c r="H19" s="171"/>
      <c r="I19" s="127"/>
      <c r="J19" s="225">
        <v>231940</v>
      </c>
      <c r="K19" s="180">
        <f>(J19*100)/3434767</f>
        <v>6.7527142306887189</v>
      </c>
      <c r="L19" s="40"/>
      <c r="M19" s="46"/>
      <c r="N19" s="199"/>
      <c r="O19" s="199"/>
      <c r="P19" s="199"/>
    </row>
    <row r="20" spans="1:16">
      <c r="A20" s="9" t="s">
        <v>197</v>
      </c>
      <c r="B20" s="9">
        <v>2018</v>
      </c>
      <c r="C20" s="9" t="s">
        <v>10</v>
      </c>
      <c r="D20" s="9"/>
      <c r="E20" s="9" t="s">
        <v>115</v>
      </c>
      <c r="F20" s="13"/>
      <c r="G20" s="41"/>
      <c r="H20" s="171"/>
      <c r="I20" s="127"/>
      <c r="J20" s="225">
        <v>1024716</v>
      </c>
      <c r="K20" s="180">
        <f t="shared" ref="K20:K33" si="3">(J20*100)/3256097</f>
        <v>31.470684073601003</v>
      </c>
      <c r="L20" s="40"/>
      <c r="M20" s="46"/>
      <c r="N20" s="199"/>
      <c r="O20" s="199"/>
      <c r="P20" s="199"/>
    </row>
    <row r="21" spans="1:16">
      <c r="A21" s="9" t="s">
        <v>197</v>
      </c>
      <c r="B21" s="9">
        <v>2018</v>
      </c>
      <c r="C21" s="9" t="s">
        <v>10</v>
      </c>
      <c r="D21" s="9"/>
      <c r="E21" s="9" t="s">
        <v>194</v>
      </c>
      <c r="F21" s="232"/>
      <c r="G21" s="233"/>
      <c r="H21" s="232"/>
      <c r="I21" s="232"/>
      <c r="J21" s="229">
        <v>1259256</v>
      </c>
      <c r="K21" s="215">
        <f t="shared" si="3"/>
        <v>38.673786438180436</v>
      </c>
      <c r="L21" s="40"/>
      <c r="M21" s="46"/>
      <c r="N21" s="199"/>
      <c r="O21" s="199"/>
      <c r="P21" s="199"/>
    </row>
    <row r="22" spans="1:16">
      <c r="A22" s="9" t="s">
        <v>197</v>
      </c>
      <c r="B22" s="9">
        <v>2018</v>
      </c>
      <c r="C22" s="9" t="s">
        <v>10</v>
      </c>
      <c r="D22" s="9"/>
      <c r="E22" s="9" t="s">
        <v>343</v>
      </c>
      <c r="F22" s="13"/>
      <c r="G22" s="41"/>
      <c r="H22" s="171"/>
      <c r="I22" s="127"/>
      <c r="J22" s="230">
        <v>458892</v>
      </c>
      <c r="K22" s="180">
        <f t="shared" si="3"/>
        <v>14.093314787612286</v>
      </c>
      <c r="L22" s="40"/>
      <c r="M22" s="46"/>
      <c r="N22" s="199"/>
      <c r="O22" s="199"/>
      <c r="P22" s="199"/>
    </row>
    <row r="23" spans="1:16">
      <c r="A23" s="9" t="s">
        <v>197</v>
      </c>
      <c r="B23" s="9">
        <v>2018</v>
      </c>
      <c r="C23" s="9" t="s">
        <v>10</v>
      </c>
      <c r="D23" s="9"/>
      <c r="E23" s="9" t="s">
        <v>344</v>
      </c>
      <c r="F23" s="13"/>
      <c r="G23" s="41"/>
      <c r="H23" s="171"/>
      <c r="I23" s="127"/>
      <c r="J23" s="231">
        <v>263525</v>
      </c>
      <c r="K23" s="180">
        <f t="shared" si="3"/>
        <v>8.0932785479056673</v>
      </c>
      <c r="L23" s="40"/>
      <c r="M23" s="46"/>
      <c r="N23" s="199"/>
      <c r="O23" s="199"/>
      <c r="P23" s="199"/>
    </row>
    <row r="24" spans="1:16">
      <c r="A24" s="9" t="s">
        <v>197</v>
      </c>
      <c r="B24" s="9">
        <v>2018</v>
      </c>
      <c r="C24" s="9" t="s">
        <v>10</v>
      </c>
      <c r="D24" s="9"/>
      <c r="E24" s="9" t="s">
        <v>345</v>
      </c>
      <c r="F24" s="13"/>
      <c r="G24" s="41"/>
      <c r="H24" s="171"/>
      <c r="I24" s="127"/>
      <c r="J24" s="231">
        <v>57659</v>
      </c>
      <c r="K24" s="180">
        <f t="shared" si="3"/>
        <v>1.7708010541454999</v>
      </c>
      <c r="L24" s="40"/>
      <c r="M24" s="46"/>
      <c r="N24" s="199"/>
      <c r="O24" s="199"/>
      <c r="P24" s="199"/>
    </row>
    <row r="25" spans="1:16">
      <c r="A25" s="9" t="s">
        <v>197</v>
      </c>
      <c r="B25" s="9">
        <v>2018</v>
      </c>
      <c r="C25" s="9" t="s">
        <v>10</v>
      </c>
      <c r="D25" s="9"/>
      <c r="E25" s="9" t="s">
        <v>346</v>
      </c>
      <c r="F25" s="13"/>
      <c r="G25" s="41"/>
      <c r="H25" s="171"/>
      <c r="I25" s="127"/>
      <c r="J25" s="225">
        <v>170311</v>
      </c>
      <c r="K25" s="180">
        <f t="shared" si="3"/>
        <v>5.2305259947722691</v>
      </c>
      <c r="L25" s="40"/>
      <c r="M25" s="46"/>
      <c r="N25" s="199"/>
      <c r="O25" s="199"/>
      <c r="P25" s="199"/>
    </row>
    <row r="26" spans="1:16">
      <c r="A26" s="9" t="s">
        <v>197</v>
      </c>
      <c r="B26" s="9">
        <v>2022</v>
      </c>
      <c r="C26" s="9" t="s">
        <v>10</v>
      </c>
      <c r="D26" s="9"/>
      <c r="E26" s="9" t="s">
        <v>115</v>
      </c>
      <c r="F26" s="232"/>
      <c r="G26" s="233"/>
      <c r="H26" s="232"/>
      <c r="I26" s="232"/>
      <c r="J26" s="225">
        <v>1387633</v>
      </c>
      <c r="K26" s="180">
        <f>(J26*100)/4460212</f>
        <v>31.111368697272685</v>
      </c>
      <c r="L26" s="40"/>
      <c r="M26" s="46"/>
      <c r="N26" s="199"/>
      <c r="O26" s="199"/>
      <c r="P26" s="199"/>
    </row>
    <row r="27" spans="1:16">
      <c r="A27" s="9" t="s">
        <v>197</v>
      </c>
      <c r="B27" s="9">
        <v>2022</v>
      </c>
      <c r="C27" s="9" t="s">
        <v>10</v>
      </c>
      <c r="D27" s="9"/>
      <c r="E27" s="9" t="s">
        <v>194</v>
      </c>
      <c r="F27" s="13"/>
      <c r="G27" s="41"/>
      <c r="H27" s="171"/>
      <c r="I27" s="127"/>
      <c r="J27" s="225">
        <v>1125354</v>
      </c>
      <c r="K27" s="180">
        <f t="shared" ref="K27:K31" si="4">(J27*100)/4460212</f>
        <v>25.230953147518548</v>
      </c>
      <c r="L27" s="40"/>
      <c r="M27" s="46"/>
      <c r="N27" s="199"/>
      <c r="O27" s="199"/>
      <c r="P27" s="199"/>
    </row>
    <row r="28" spans="1:16">
      <c r="A28" s="9" t="s">
        <v>197</v>
      </c>
      <c r="B28" s="9">
        <v>2022</v>
      </c>
      <c r="C28" s="9" t="s">
        <v>10</v>
      </c>
      <c r="D28" s="9"/>
      <c r="E28" s="9" t="s">
        <v>343</v>
      </c>
      <c r="F28" s="13"/>
      <c r="G28" s="41"/>
      <c r="H28" s="171"/>
      <c r="I28" s="127"/>
      <c r="J28" s="225">
        <v>344884</v>
      </c>
      <c r="K28" s="180">
        <f t="shared" si="4"/>
        <v>7.7324575603132768</v>
      </c>
      <c r="L28" s="40"/>
      <c r="M28" s="46"/>
      <c r="N28" s="199"/>
      <c r="O28" s="199"/>
      <c r="P28" s="199"/>
    </row>
    <row r="29" spans="1:16">
      <c r="A29" s="9" t="s">
        <v>197</v>
      </c>
      <c r="B29" s="9">
        <v>2022</v>
      </c>
      <c r="C29" s="9" t="s">
        <v>10</v>
      </c>
      <c r="D29" s="9"/>
      <c r="E29" s="9" t="s">
        <v>344</v>
      </c>
      <c r="F29" s="13"/>
      <c r="G29" s="41"/>
      <c r="H29" s="171"/>
      <c r="I29" s="127"/>
      <c r="J29" s="225">
        <v>331685</v>
      </c>
      <c r="K29" s="180">
        <f t="shared" si="4"/>
        <v>7.436529922792908</v>
      </c>
      <c r="L29" s="40"/>
      <c r="M29" s="46"/>
      <c r="N29" s="199"/>
      <c r="O29" s="199"/>
      <c r="P29" s="199"/>
    </row>
    <row r="30" spans="1:16">
      <c r="A30" s="9" t="s">
        <v>197</v>
      </c>
      <c r="B30" s="9">
        <v>2022</v>
      </c>
      <c r="C30" s="9" t="s">
        <v>10</v>
      </c>
      <c r="D30" s="9"/>
      <c r="E30" s="9" t="s">
        <v>345</v>
      </c>
      <c r="F30" s="13"/>
      <c r="G30" s="41"/>
      <c r="H30" s="171"/>
      <c r="I30" s="127"/>
      <c r="J30" s="225">
        <v>308352</v>
      </c>
      <c r="K30" s="180">
        <f t="shared" si="4"/>
        <v>6.9133933543966073</v>
      </c>
      <c r="L30" s="40"/>
      <c r="M30" s="46"/>
      <c r="N30" s="199"/>
      <c r="O30" s="199"/>
      <c r="P30" s="199"/>
    </row>
    <row r="31" spans="1:16">
      <c r="A31" s="9" t="s">
        <v>197</v>
      </c>
      <c r="B31" s="9">
        <v>2022</v>
      </c>
      <c r="C31" s="9" t="s">
        <v>10</v>
      </c>
      <c r="D31" s="9"/>
      <c r="E31" s="9" t="s">
        <v>346</v>
      </c>
      <c r="F31" s="13"/>
      <c r="G31" s="41"/>
      <c r="H31" s="171"/>
      <c r="I31" s="127"/>
      <c r="J31" s="225">
        <v>751194</v>
      </c>
      <c r="K31" s="180">
        <f t="shared" si="4"/>
        <v>16.842114231341469</v>
      </c>
      <c r="L31" s="40"/>
      <c r="M31" s="46"/>
      <c r="N31" s="199"/>
      <c r="O31" s="199"/>
      <c r="P31" s="199"/>
    </row>
    <row r="32" spans="1:16">
      <c r="D32" s="9"/>
      <c r="F32" s="13"/>
      <c r="G32" s="41"/>
      <c r="H32" s="171"/>
      <c r="I32" s="127"/>
      <c r="K32" s="11">
        <f t="shared" si="3"/>
        <v>0</v>
      </c>
      <c r="L32" s="40"/>
      <c r="M32" s="46"/>
      <c r="N32" s="199"/>
      <c r="O32" s="199"/>
      <c r="P32" s="199"/>
    </row>
    <row r="33" spans="4:16">
      <c r="D33" s="9"/>
      <c r="F33" s="13"/>
      <c r="G33" s="41"/>
      <c r="H33" s="171"/>
      <c r="I33" s="127"/>
      <c r="K33" s="11">
        <f t="shared" si="3"/>
        <v>0</v>
      </c>
      <c r="L33" s="40"/>
      <c r="M33" s="46"/>
      <c r="N33" s="199"/>
      <c r="O33" s="199"/>
      <c r="P33" s="199"/>
    </row>
    <row r="34" spans="4:16">
      <c r="D34" s="9"/>
      <c r="F34" s="13"/>
      <c r="G34" s="41"/>
      <c r="H34" s="171"/>
      <c r="I34" s="127"/>
      <c r="K34" s="11">
        <f t="shared" ref="K34:K65" si="5">(J34*100)/3256097</f>
        <v>0</v>
      </c>
      <c r="L34" s="40"/>
      <c r="M34" s="46"/>
      <c r="N34" s="199"/>
      <c r="O34" s="199"/>
      <c r="P34" s="199"/>
    </row>
    <row r="35" spans="4:16">
      <c r="D35" s="9"/>
      <c r="F35" s="13"/>
      <c r="G35" s="41"/>
      <c r="H35" s="171"/>
      <c r="I35" s="127"/>
      <c r="K35" s="11">
        <f t="shared" si="5"/>
        <v>0</v>
      </c>
      <c r="L35" s="40"/>
      <c r="M35" s="46"/>
      <c r="N35" s="199"/>
      <c r="O35" s="199"/>
      <c r="P35" s="199"/>
    </row>
    <row r="36" spans="4:16">
      <c r="D36" s="9"/>
      <c r="F36" s="13"/>
      <c r="G36" s="41"/>
      <c r="H36" s="171"/>
      <c r="I36" s="127"/>
      <c r="K36" s="11">
        <f t="shared" si="5"/>
        <v>0</v>
      </c>
      <c r="L36" s="40"/>
      <c r="M36" s="46"/>
      <c r="N36" s="199"/>
      <c r="O36" s="199"/>
      <c r="P36" s="199"/>
    </row>
    <row r="37" spans="4:16">
      <c r="D37" s="9"/>
      <c r="F37" s="13"/>
      <c r="G37" s="41"/>
      <c r="H37" s="171"/>
      <c r="I37" s="127"/>
      <c r="K37" s="11">
        <f t="shared" si="5"/>
        <v>0</v>
      </c>
      <c r="L37" s="40"/>
      <c r="M37" s="46"/>
      <c r="N37" s="199"/>
      <c r="O37" s="199"/>
      <c r="P37" s="199"/>
    </row>
    <row r="38" spans="4:16">
      <c r="D38" s="9"/>
      <c r="F38" s="13"/>
      <c r="G38" s="41"/>
      <c r="H38" s="171"/>
      <c r="I38" s="127"/>
      <c r="K38" s="11">
        <f t="shared" si="5"/>
        <v>0</v>
      </c>
      <c r="L38" s="40"/>
      <c r="M38" s="46"/>
      <c r="N38" s="199"/>
      <c r="O38" s="199"/>
      <c r="P38" s="199"/>
    </row>
    <row r="39" spans="4:16">
      <c r="D39" s="9"/>
      <c r="F39" s="13"/>
      <c r="G39" s="41"/>
      <c r="H39" s="171"/>
      <c r="I39" s="127"/>
      <c r="K39" s="11">
        <f t="shared" si="5"/>
        <v>0</v>
      </c>
      <c r="L39" s="40"/>
      <c r="M39" s="46"/>
      <c r="N39" s="199"/>
      <c r="O39" s="199"/>
      <c r="P39" s="199"/>
    </row>
    <row r="40" spans="4:16">
      <c r="D40" s="9"/>
      <c r="F40" s="13"/>
      <c r="G40" s="41"/>
      <c r="H40" s="171"/>
      <c r="I40" s="127"/>
      <c r="K40" s="11">
        <f t="shared" si="5"/>
        <v>0</v>
      </c>
      <c r="L40" s="40"/>
      <c r="M40" s="46"/>
      <c r="N40" s="199"/>
      <c r="O40" s="199"/>
      <c r="P40" s="199"/>
    </row>
    <row r="41" spans="4:16">
      <c r="D41" s="9"/>
      <c r="F41" s="13"/>
      <c r="G41" s="41"/>
      <c r="H41" s="171"/>
      <c r="I41" s="127"/>
      <c r="K41" s="11">
        <f t="shared" si="5"/>
        <v>0</v>
      </c>
      <c r="L41" s="40"/>
      <c r="M41" s="46"/>
      <c r="N41" s="199"/>
      <c r="O41" s="199"/>
      <c r="P41" s="199"/>
    </row>
    <row r="42" spans="4:16">
      <c r="D42" s="9"/>
      <c r="F42" s="13"/>
      <c r="G42" s="41"/>
      <c r="H42" s="171"/>
      <c r="I42" s="127"/>
      <c r="K42" s="11">
        <f t="shared" si="5"/>
        <v>0</v>
      </c>
      <c r="L42" s="40"/>
      <c r="M42" s="46"/>
      <c r="N42" s="199"/>
      <c r="O42" s="199"/>
      <c r="P42" s="199"/>
    </row>
    <row r="43" spans="4:16">
      <c r="D43" s="9"/>
      <c r="F43" s="13"/>
      <c r="G43" s="41"/>
      <c r="H43" s="171"/>
      <c r="I43" s="127"/>
      <c r="K43" s="11">
        <f t="shared" si="5"/>
        <v>0</v>
      </c>
      <c r="L43" s="40"/>
      <c r="M43" s="46"/>
      <c r="N43" s="199"/>
      <c r="O43" s="199"/>
      <c r="P43" s="199"/>
    </row>
    <row r="44" spans="4:16">
      <c r="D44" s="9"/>
      <c r="F44" s="13"/>
      <c r="G44" s="41"/>
      <c r="H44" s="171"/>
      <c r="I44" s="127"/>
      <c r="K44" s="11">
        <f t="shared" si="5"/>
        <v>0</v>
      </c>
      <c r="L44" s="40"/>
      <c r="M44" s="46"/>
      <c r="N44" s="199"/>
      <c r="O44" s="199"/>
      <c r="P44" s="199"/>
    </row>
    <row r="45" spans="4:16">
      <c r="D45" s="9"/>
      <c r="F45" s="13"/>
      <c r="G45" s="41"/>
      <c r="H45" s="171"/>
      <c r="I45" s="127"/>
      <c r="K45" s="11">
        <f t="shared" si="5"/>
        <v>0</v>
      </c>
      <c r="L45" s="40"/>
      <c r="M45" s="46"/>
      <c r="N45" s="199"/>
      <c r="O45" s="199"/>
      <c r="P45" s="199"/>
    </row>
    <row r="46" spans="4:16">
      <c r="D46" s="9"/>
      <c r="F46" s="13"/>
      <c r="G46" s="41"/>
      <c r="H46" s="171"/>
      <c r="I46" s="127"/>
      <c r="K46" s="11">
        <f t="shared" si="5"/>
        <v>0</v>
      </c>
      <c r="L46" s="40"/>
      <c r="M46" s="46"/>
      <c r="N46" s="199"/>
      <c r="O46" s="199"/>
      <c r="P46" s="199"/>
    </row>
    <row r="47" spans="4:16">
      <c r="D47" s="9"/>
      <c r="F47" s="13"/>
      <c r="G47" s="41"/>
      <c r="H47" s="171"/>
      <c r="I47" s="127"/>
      <c r="K47" s="11">
        <f t="shared" si="5"/>
        <v>0</v>
      </c>
      <c r="L47" s="40"/>
      <c r="M47" s="46"/>
      <c r="N47" s="199"/>
      <c r="O47" s="199"/>
      <c r="P47" s="199"/>
    </row>
    <row r="48" spans="4:16">
      <c r="D48" s="9"/>
      <c r="F48" s="13"/>
      <c r="G48" s="41"/>
      <c r="H48" s="171"/>
      <c r="I48" s="127"/>
      <c r="K48" s="11">
        <f t="shared" si="5"/>
        <v>0</v>
      </c>
      <c r="L48" s="40"/>
      <c r="M48" s="46"/>
      <c r="N48" s="199"/>
      <c r="O48" s="199"/>
      <c r="P48" s="199"/>
    </row>
    <row r="49" spans="4:16">
      <c r="D49" s="9"/>
      <c r="F49" s="13"/>
      <c r="G49" s="41"/>
      <c r="H49" s="171"/>
      <c r="I49" s="127"/>
      <c r="K49" s="11">
        <f t="shared" si="5"/>
        <v>0</v>
      </c>
      <c r="L49" s="40"/>
      <c r="M49" s="46"/>
      <c r="N49" s="199"/>
      <c r="O49" s="199"/>
      <c r="P49" s="199"/>
    </row>
    <row r="50" spans="4:16">
      <c r="D50" s="9"/>
      <c r="F50" s="13"/>
      <c r="G50" s="41"/>
      <c r="H50" s="171"/>
      <c r="I50" s="127"/>
      <c r="K50" s="11">
        <f t="shared" si="5"/>
        <v>0</v>
      </c>
      <c r="L50" s="40"/>
      <c r="M50" s="46"/>
      <c r="N50" s="199"/>
      <c r="O50" s="199"/>
      <c r="P50" s="199"/>
    </row>
    <row r="51" spans="4:16">
      <c r="D51" s="9"/>
      <c r="F51" s="13"/>
      <c r="G51" s="41"/>
      <c r="H51" s="171"/>
      <c r="I51" s="127"/>
      <c r="K51" s="11">
        <f t="shared" si="5"/>
        <v>0</v>
      </c>
      <c r="L51" s="40"/>
      <c r="M51" s="46"/>
      <c r="N51" s="199"/>
      <c r="O51" s="199"/>
      <c r="P51" s="199"/>
    </row>
    <row r="52" spans="4:16">
      <c r="D52" s="9"/>
      <c r="F52" s="13"/>
      <c r="G52" s="41"/>
      <c r="H52" s="171"/>
      <c r="I52" s="127"/>
      <c r="K52" s="11">
        <f t="shared" si="5"/>
        <v>0</v>
      </c>
      <c r="L52" s="40"/>
      <c r="M52" s="46"/>
      <c r="N52" s="199"/>
      <c r="O52" s="199"/>
      <c r="P52" s="199"/>
    </row>
    <row r="53" spans="4:16">
      <c r="D53" s="9"/>
      <c r="F53" s="13"/>
      <c r="G53" s="41"/>
      <c r="H53" s="171"/>
      <c r="I53" s="127"/>
      <c r="K53" s="11">
        <f t="shared" si="5"/>
        <v>0</v>
      </c>
      <c r="L53" s="40"/>
      <c r="M53" s="46"/>
      <c r="N53" s="199"/>
      <c r="O53" s="199"/>
      <c r="P53" s="199"/>
    </row>
    <row r="54" spans="4:16">
      <c r="D54" s="9"/>
      <c r="F54" s="13"/>
      <c r="G54" s="41"/>
      <c r="H54" s="171"/>
      <c r="I54" s="127"/>
      <c r="K54" s="11">
        <f t="shared" si="5"/>
        <v>0</v>
      </c>
      <c r="L54" s="40"/>
      <c r="M54" s="46"/>
      <c r="N54" s="199"/>
      <c r="O54" s="199"/>
      <c r="P54" s="199"/>
    </row>
    <row r="55" spans="4:16">
      <c r="D55" s="9"/>
      <c r="F55" s="13"/>
      <c r="G55" s="41"/>
      <c r="H55" s="171"/>
      <c r="I55" s="127"/>
      <c r="K55" s="11">
        <f t="shared" si="5"/>
        <v>0</v>
      </c>
      <c r="L55" s="40"/>
      <c r="M55" s="46"/>
      <c r="N55" s="199"/>
      <c r="O55" s="199"/>
      <c r="P55" s="199"/>
    </row>
    <row r="56" spans="4:16">
      <c r="D56" s="9"/>
      <c r="F56" s="13"/>
      <c r="G56" s="41"/>
      <c r="H56" s="171"/>
      <c r="I56" s="127"/>
      <c r="K56" s="11">
        <f t="shared" si="5"/>
        <v>0</v>
      </c>
      <c r="L56" s="40"/>
      <c r="M56" s="46"/>
      <c r="N56" s="199"/>
      <c r="O56" s="199"/>
      <c r="P56" s="199"/>
    </row>
    <row r="57" spans="4:16">
      <c r="D57" s="9"/>
      <c r="F57" s="13"/>
      <c r="G57" s="41"/>
      <c r="H57" s="171"/>
      <c r="I57" s="127"/>
      <c r="K57" s="11">
        <f t="shared" si="5"/>
        <v>0</v>
      </c>
      <c r="L57" s="40"/>
      <c r="M57" s="46"/>
      <c r="N57" s="199"/>
      <c r="O57" s="199"/>
      <c r="P57" s="199"/>
    </row>
    <row r="58" spans="4:16">
      <c r="D58" s="9"/>
      <c r="F58" s="13"/>
      <c r="G58" s="41"/>
      <c r="H58" s="171"/>
      <c r="I58" s="127"/>
      <c r="K58" s="11">
        <f t="shared" si="5"/>
        <v>0</v>
      </c>
      <c r="L58" s="40"/>
      <c r="M58" s="46"/>
      <c r="N58" s="199"/>
      <c r="O58" s="199"/>
      <c r="P58" s="199"/>
    </row>
    <row r="59" spans="4:16">
      <c r="D59" s="9"/>
      <c r="F59" s="13"/>
      <c r="G59" s="41"/>
      <c r="H59" s="171"/>
      <c r="I59" s="127"/>
      <c r="K59" s="11">
        <f t="shared" si="5"/>
        <v>0</v>
      </c>
      <c r="L59" s="40"/>
      <c r="M59" s="46"/>
      <c r="N59" s="199"/>
      <c r="O59" s="199"/>
      <c r="P59" s="199"/>
    </row>
    <row r="60" spans="4:16">
      <c r="D60" s="9"/>
      <c r="F60" s="13"/>
      <c r="G60" s="41"/>
      <c r="H60" s="171"/>
      <c r="I60" s="127"/>
      <c r="K60" s="11">
        <f t="shared" si="5"/>
        <v>0</v>
      </c>
      <c r="L60" s="40"/>
      <c r="M60" s="46"/>
      <c r="N60" s="199"/>
      <c r="O60" s="199"/>
      <c r="P60" s="199"/>
    </row>
    <row r="61" spans="4:16">
      <c r="D61" s="9"/>
      <c r="F61" s="13"/>
      <c r="G61" s="41"/>
      <c r="H61" s="171"/>
      <c r="I61" s="127"/>
      <c r="K61" s="11">
        <f t="shared" si="5"/>
        <v>0</v>
      </c>
      <c r="L61" s="40"/>
      <c r="M61" s="46"/>
      <c r="N61" s="199"/>
      <c r="O61" s="199"/>
      <c r="P61" s="199"/>
    </row>
    <row r="62" spans="4:16">
      <c r="D62" s="9"/>
      <c r="F62" s="13"/>
      <c r="G62" s="41"/>
      <c r="H62" s="171"/>
      <c r="I62" s="127"/>
      <c r="K62" s="11">
        <f t="shared" si="5"/>
        <v>0</v>
      </c>
      <c r="L62" s="40"/>
      <c r="M62" s="46"/>
      <c r="N62" s="199"/>
      <c r="O62" s="199"/>
      <c r="P62" s="199"/>
    </row>
    <row r="63" spans="4:16">
      <c r="D63" s="9"/>
      <c r="F63" s="13"/>
      <c r="G63" s="41"/>
      <c r="H63" s="171"/>
      <c r="I63" s="127"/>
      <c r="K63" s="11">
        <f t="shared" si="5"/>
        <v>0</v>
      </c>
      <c r="L63" s="40"/>
      <c r="M63" s="46"/>
      <c r="N63" s="199"/>
      <c r="O63" s="199"/>
      <c r="P63" s="199"/>
    </row>
    <row r="64" spans="4:16">
      <c r="D64" s="9"/>
      <c r="F64" s="13"/>
      <c r="G64" s="41"/>
      <c r="H64" s="171"/>
      <c r="I64" s="127"/>
      <c r="K64" s="11">
        <f t="shared" si="5"/>
        <v>0</v>
      </c>
      <c r="L64" s="40"/>
      <c r="M64" s="46"/>
      <c r="N64" s="199"/>
      <c r="O64" s="199"/>
      <c r="P64" s="199"/>
    </row>
    <row r="65" spans="4:16">
      <c r="D65" s="9"/>
      <c r="F65" s="13"/>
      <c r="G65" s="41"/>
      <c r="H65" s="171"/>
      <c r="I65" s="127"/>
      <c r="K65" s="11">
        <f t="shared" si="5"/>
        <v>0</v>
      </c>
      <c r="L65" s="40"/>
      <c r="M65" s="46"/>
      <c r="N65" s="199"/>
      <c r="O65" s="199"/>
      <c r="P65" s="199"/>
    </row>
    <row r="66" spans="4:16">
      <c r="D66" s="9"/>
      <c r="F66" s="13"/>
      <c r="G66" s="41"/>
      <c r="H66" s="171"/>
      <c r="I66" s="127"/>
      <c r="K66" s="11">
        <f t="shared" ref="K66:K97" si="6">(J66*100)/3256097</f>
        <v>0</v>
      </c>
      <c r="L66" s="40"/>
      <c r="M66" s="46"/>
      <c r="N66" s="199"/>
      <c r="O66" s="199"/>
      <c r="P66" s="199"/>
    </row>
    <row r="67" spans="4:16">
      <c r="D67" s="9"/>
      <c r="F67" s="13"/>
      <c r="G67" s="41"/>
      <c r="H67" s="171"/>
      <c r="I67" s="127"/>
      <c r="K67" s="11">
        <f t="shared" si="6"/>
        <v>0</v>
      </c>
      <c r="L67" s="40"/>
      <c r="M67" s="46"/>
      <c r="N67" s="199"/>
      <c r="O67" s="199"/>
      <c r="P67" s="199"/>
    </row>
    <row r="68" spans="4:16">
      <c r="D68" s="9"/>
      <c r="F68" s="13"/>
      <c r="G68" s="41"/>
      <c r="H68" s="171"/>
      <c r="I68" s="127"/>
      <c r="K68" s="11">
        <f t="shared" si="6"/>
        <v>0</v>
      </c>
      <c r="L68" s="40"/>
      <c r="M68" s="46"/>
      <c r="N68" s="199"/>
      <c r="O68" s="199"/>
      <c r="P68" s="199"/>
    </row>
    <row r="69" spans="4:16">
      <c r="D69" s="9"/>
      <c r="F69" s="13"/>
      <c r="G69" s="41"/>
      <c r="H69" s="171"/>
      <c r="I69" s="127"/>
      <c r="K69" s="11">
        <f t="shared" si="6"/>
        <v>0</v>
      </c>
      <c r="L69" s="40"/>
      <c r="M69" s="46"/>
      <c r="N69" s="199"/>
      <c r="O69" s="199"/>
      <c r="P69" s="199"/>
    </row>
    <row r="70" spans="4:16">
      <c r="D70" s="9"/>
      <c r="F70" s="13"/>
      <c r="G70" s="41"/>
      <c r="H70" s="171"/>
      <c r="I70" s="127"/>
      <c r="K70" s="11">
        <f t="shared" si="6"/>
        <v>0</v>
      </c>
      <c r="L70" s="40"/>
      <c r="M70" s="46"/>
      <c r="N70" s="199"/>
      <c r="O70" s="199"/>
      <c r="P70" s="199"/>
    </row>
    <row r="71" spans="4:16">
      <c r="D71" s="9"/>
      <c r="F71" s="13"/>
      <c r="G71" s="41"/>
      <c r="H71" s="171"/>
      <c r="I71" s="127"/>
      <c r="K71" s="11">
        <f t="shared" si="6"/>
        <v>0</v>
      </c>
      <c r="L71" s="40"/>
      <c r="M71" s="46"/>
      <c r="N71" s="199"/>
      <c r="O71" s="199"/>
      <c r="P71" s="199"/>
    </row>
    <row r="72" spans="4:16">
      <c r="D72" s="9"/>
      <c r="F72" s="13"/>
      <c r="G72" s="41"/>
      <c r="H72" s="171"/>
      <c r="I72" s="127"/>
      <c r="K72" s="11">
        <f t="shared" si="6"/>
        <v>0</v>
      </c>
      <c r="L72" s="40"/>
      <c r="M72" s="46"/>
      <c r="N72" s="199"/>
      <c r="O72" s="199"/>
      <c r="P72" s="199"/>
    </row>
    <row r="73" spans="4:16">
      <c r="D73" s="9"/>
      <c r="F73" s="13"/>
      <c r="G73" s="41"/>
      <c r="H73" s="171"/>
      <c r="I73" s="127"/>
      <c r="K73" s="11">
        <f t="shared" si="6"/>
        <v>0</v>
      </c>
      <c r="L73" s="40"/>
      <c r="M73" s="46"/>
      <c r="N73" s="199"/>
      <c r="O73" s="199"/>
      <c r="P73" s="199"/>
    </row>
    <row r="74" spans="4:16">
      <c r="D74" s="9"/>
      <c r="F74" s="13"/>
      <c r="G74" s="41"/>
      <c r="H74" s="171"/>
      <c r="I74" s="127"/>
      <c r="K74" s="11">
        <f t="shared" si="6"/>
        <v>0</v>
      </c>
      <c r="L74" s="40"/>
      <c r="M74" s="46"/>
      <c r="N74" s="199"/>
      <c r="O74" s="199"/>
      <c r="P74" s="199"/>
    </row>
    <row r="75" spans="4:16">
      <c r="D75" s="9"/>
      <c r="F75" s="13"/>
      <c r="G75" s="41"/>
      <c r="H75" s="171"/>
      <c r="I75" s="127"/>
      <c r="K75" s="11">
        <f t="shared" si="6"/>
        <v>0</v>
      </c>
      <c r="L75" s="40"/>
      <c r="M75" s="46"/>
      <c r="N75" s="199"/>
      <c r="O75" s="199"/>
      <c r="P75" s="199"/>
    </row>
    <row r="76" spans="4:16">
      <c r="D76" s="9"/>
      <c r="F76" s="13"/>
      <c r="G76" s="41"/>
      <c r="H76" s="171"/>
      <c r="I76" s="127"/>
      <c r="K76" s="11">
        <f t="shared" si="6"/>
        <v>0</v>
      </c>
      <c r="L76" s="40"/>
      <c r="M76" s="46"/>
      <c r="N76" s="199"/>
      <c r="O76" s="199"/>
      <c r="P76" s="199"/>
    </row>
    <row r="77" spans="4:16">
      <c r="D77" s="9"/>
      <c r="F77" s="13"/>
      <c r="G77" s="41"/>
      <c r="H77" s="171"/>
      <c r="I77" s="127"/>
      <c r="K77" s="11">
        <f t="shared" si="6"/>
        <v>0</v>
      </c>
      <c r="L77" s="40"/>
      <c r="M77" s="46"/>
      <c r="N77" s="199"/>
      <c r="O77" s="199"/>
      <c r="P77" s="199"/>
    </row>
    <row r="78" spans="4:16">
      <c r="D78" s="9"/>
      <c r="F78" s="13"/>
      <c r="G78" s="41"/>
      <c r="H78" s="171"/>
      <c r="I78" s="127"/>
      <c r="K78" s="11">
        <f t="shared" si="6"/>
        <v>0</v>
      </c>
      <c r="L78" s="40"/>
      <c r="M78" s="46"/>
      <c r="N78" s="199"/>
      <c r="O78" s="199"/>
      <c r="P78" s="199"/>
    </row>
    <row r="79" spans="4:16">
      <c r="D79" s="9"/>
      <c r="F79" s="13"/>
      <c r="G79" s="41"/>
      <c r="H79" s="171"/>
      <c r="I79" s="127"/>
      <c r="K79" s="11">
        <f t="shared" si="6"/>
        <v>0</v>
      </c>
      <c r="L79" s="40"/>
      <c r="M79" s="46"/>
      <c r="N79" s="199"/>
      <c r="O79" s="199"/>
      <c r="P79" s="199"/>
    </row>
    <row r="80" spans="4:16">
      <c r="D80" s="9"/>
      <c r="F80" s="13"/>
      <c r="G80" s="41"/>
      <c r="H80" s="171"/>
      <c r="I80" s="127"/>
      <c r="K80" s="11">
        <f t="shared" si="6"/>
        <v>0</v>
      </c>
      <c r="L80" s="40"/>
      <c r="M80" s="46"/>
      <c r="N80" s="199"/>
      <c r="O80" s="199"/>
      <c r="P80" s="199"/>
    </row>
    <row r="81" spans="4:16">
      <c r="D81" s="9"/>
      <c r="F81" s="13"/>
      <c r="G81" s="41"/>
      <c r="H81" s="171"/>
      <c r="I81" s="127"/>
      <c r="K81" s="11">
        <f t="shared" si="6"/>
        <v>0</v>
      </c>
      <c r="L81" s="40"/>
      <c r="M81" s="46"/>
      <c r="N81" s="199"/>
      <c r="O81" s="199"/>
      <c r="P81" s="199"/>
    </row>
    <row r="82" spans="4:16">
      <c r="D82" s="9"/>
      <c r="F82" s="13"/>
      <c r="G82" s="41"/>
      <c r="H82" s="171"/>
      <c r="I82" s="127"/>
      <c r="K82" s="11">
        <f t="shared" si="6"/>
        <v>0</v>
      </c>
      <c r="L82" s="40"/>
      <c r="M82" s="46"/>
      <c r="N82" s="199"/>
      <c r="O82" s="199"/>
      <c r="P82" s="199"/>
    </row>
    <row r="83" spans="4:16">
      <c r="D83" s="9"/>
      <c r="F83" s="13"/>
      <c r="G83" s="41"/>
      <c r="H83" s="171"/>
      <c r="I83" s="127"/>
      <c r="K83" s="11">
        <f t="shared" si="6"/>
        <v>0</v>
      </c>
      <c r="L83" s="40"/>
      <c r="M83" s="46"/>
      <c r="N83" s="199"/>
      <c r="O83" s="199"/>
      <c r="P83" s="199"/>
    </row>
    <row r="84" spans="4:16">
      <c r="D84" s="9"/>
      <c r="F84" s="13"/>
      <c r="G84" s="41"/>
      <c r="H84" s="171"/>
      <c r="I84" s="127"/>
      <c r="K84" s="11">
        <f t="shared" si="6"/>
        <v>0</v>
      </c>
      <c r="L84" s="40"/>
      <c r="M84" s="46"/>
      <c r="N84" s="199"/>
      <c r="O84" s="199"/>
      <c r="P84" s="199"/>
    </row>
    <row r="85" spans="4:16">
      <c r="D85" s="9"/>
      <c r="F85" s="13"/>
      <c r="G85" s="41"/>
      <c r="H85" s="171"/>
      <c r="I85" s="127"/>
      <c r="K85" s="11">
        <f t="shared" si="6"/>
        <v>0</v>
      </c>
      <c r="L85" s="40"/>
      <c r="M85" s="46"/>
      <c r="N85" s="199"/>
      <c r="O85" s="199"/>
      <c r="P85" s="199"/>
    </row>
    <row r="86" spans="4:16">
      <c r="D86" s="9"/>
      <c r="F86" s="13"/>
      <c r="G86" s="41"/>
      <c r="H86" s="171"/>
      <c r="I86" s="127"/>
      <c r="K86" s="11">
        <f t="shared" si="6"/>
        <v>0</v>
      </c>
      <c r="L86" s="40"/>
      <c r="M86" s="46"/>
      <c r="N86" s="199"/>
      <c r="O86" s="199"/>
      <c r="P86" s="199"/>
    </row>
    <row r="87" spans="4:16">
      <c r="D87" s="9"/>
      <c r="F87" s="13"/>
      <c r="G87" s="41"/>
      <c r="H87" s="171"/>
      <c r="I87" s="127"/>
      <c r="K87" s="11">
        <f t="shared" si="6"/>
        <v>0</v>
      </c>
      <c r="L87" s="40"/>
      <c r="M87" s="46"/>
      <c r="N87" s="199"/>
      <c r="O87" s="199"/>
      <c r="P87" s="199"/>
    </row>
    <row r="88" spans="4:16">
      <c r="D88" s="9"/>
      <c r="F88" s="13"/>
      <c r="G88" s="41"/>
      <c r="H88" s="171"/>
      <c r="I88" s="127"/>
      <c r="K88" s="11">
        <f t="shared" si="6"/>
        <v>0</v>
      </c>
      <c r="L88" s="40"/>
      <c r="M88" s="46"/>
      <c r="N88" s="199"/>
      <c r="O88" s="199"/>
      <c r="P88" s="199"/>
    </row>
    <row r="89" spans="4:16">
      <c r="D89" s="9"/>
      <c r="F89" s="13"/>
      <c r="G89" s="41"/>
      <c r="H89" s="171"/>
      <c r="I89" s="127"/>
      <c r="K89" s="11">
        <f t="shared" si="6"/>
        <v>0</v>
      </c>
      <c r="L89" s="40"/>
      <c r="M89" s="46"/>
      <c r="N89" s="199"/>
      <c r="O89" s="199"/>
      <c r="P89" s="199"/>
    </row>
    <row r="90" spans="4:16">
      <c r="D90" s="9"/>
      <c r="F90" s="13"/>
      <c r="G90" s="41"/>
      <c r="H90" s="171"/>
      <c r="I90" s="127"/>
      <c r="K90" s="11">
        <f t="shared" si="6"/>
        <v>0</v>
      </c>
      <c r="L90" s="40"/>
      <c r="M90" s="46"/>
      <c r="N90" s="199"/>
      <c r="O90" s="199"/>
      <c r="P90" s="199"/>
    </row>
    <row r="91" spans="4:16">
      <c r="D91" s="9"/>
      <c r="F91" s="13"/>
      <c r="G91" s="41"/>
      <c r="H91" s="171"/>
      <c r="I91" s="127"/>
      <c r="K91" s="11">
        <f t="shared" si="6"/>
        <v>0</v>
      </c>
      <c r="L91" s="40"/>
      <c r="M91" s="46"/>
      <c r="N91" s="199"/>
      <c r="O91" s="199"/>
      <c r="P91" s="199"/>
    </row>
    <row r="92" spans="4:16">
      <c r="D92" s="9"/>
      <c r="F92" s="13"/>
      <c r="G92" s="41"/>
      <c r="H92" s="171"/>
      <c r="I92" s="127"/>
      <c r="K92" s="11">
        <f t="shared" si="6"/>
        <v>0</v>
      </c>
      <c r="L92" s="40"/>
      <c r="M92" s="46"/>
      <c r="N92" s="199"/>
      <c r="O92" s="199"/>
      <c r="P92" s="199"/>
    </row>
    <row r="93" spans="4:16">
      <c r="D93" s="9"/>
      <c r="F93" s="13"/>
      <c r="G93" s="41"/>
      <c r="H93" s="171"/>
      <c r="I93" s="127"/>
      <c r="K93" s="11">
        <f t="shared" si="6"/>
        <v>0</v>
      </c>
      <c r="L93" s="40"/>
      <c r="M93" s="46"/>
      <c r="N93" s="199"/>
      <c r="O93" s="199"/>
      <c r="P93" s="199"/>
    </row>
    <row r="94" spans="4:16">
      <c r="D94" s="9"/>
      <c r="F94" s="13"/>
      <c r="G94" s="41"/>
      <c r="H94" s="171"/>
      <c r="I94" s="127"/>
      <c r="K94" s="11">
        <f t="shared" si="6"/>
        <v>0</v>
      </c>
      <c r="L94" s="40"/>
      <c r="M94" s="46"/>
      <c r="N94" s="199"/>
      <c r="O94" s="199"/>
      <c r="P94" s="199"/>
    </row>
    <row r="95" spans="4:16">
      <c r="D95" s="9"/>
      <c r="F95" s="13"/>
      <c r="G95" s="41"/>
      <c r="H95" s="171"/>
      <c r="I95" s="127"/>
      <c r="K95" s="11">
        <f t="shared" si="6"/>
        <v>0</v>
      </c>
      <c r="L95" s="40"/>
      <c r="M95" s="46"/>
      <c r="N95" s="199"/>
      <c r="O95" s="199"/>
      <c r="P95" s="199"/>
    </row>
    <row r="96" spans="4:16">
      <c r="D96" s="9"/>
      <c r="F96" s="13"/>
      <c r="G96" s="41"/>
      <c r="H96" s="171"/>
      <c r="I96" s="127"/>
      <c r="K96" s="11">
        <f t="shared" si="6"/>
        <v>0</v>
      </c>
      <c r="L96" s="40"/>
      <c r="M96" s="46"/>
      <c r="N96" s="199"/>
      <c r="O96" s="199"/>
      <c r="P96" s="199"/>
    </row>
    <row r="97" spans="4:16">
      <c r="D97" s="9"/>
      <c r="F97" s="13"/>
      <c r="G97" s="41"/>
      <c r="H97" s="171"/>
      <c r="I97" s="127"/>
      <c r="K97" s="11">
        <f t="shared" si="6"/>
        <v>0</v>
      </c>
      <c r="L97" s="40"/>
      <c r="M97" s="46"/>
      <c r="N97" s="199"/>
      <c r="O97" s="199"/>
      <c r="P97" s="199"/>
    </row>
    <row r="98" spans="4:16">
      <c r="D98" s="9"/>
      <c r="F98" s="13"/>
      <c r="G98" s="41"/>
      <c r="H98" s="171"/>
      <c r="I98" s="127"/>
      <c r="K98" s="11">
        <f t="shared" ref="K98:K129" si="7">(J98*100)/3256097</f>
        <v>0</v>
      </c>
      <c r="L98" s="40"/>
      <c r="M98" s="46"/>
      <c r="N98" s="199"/>
      <c r="O98" s="199"/>
      <c r="P98" s="199"/>
    </row>
    <row r="99" spans="4:16">
      <c r="D99" s="9"/>
      <c r="F99" s="13"/>
      <c r="G99" s="41"/>
      <c r="H99" s="171"/>
      <c r="I99" s="127"/>
      <c r="K99" s="11">
        <f t="shared" si="7"/>
        <v>0</v>
      </c>
      <c r="L99" s="40"/>
      <c r="M99" s="46"/>
      <c r="N99" s="199"/>
      <c r="O99" s="199"/>
      <c r="P99" s="199"/>
    </row>
    <row r="100" spans="4:16">
      <c r="D100" s="9"/>
      <c r="F100" s="13"/>
      <c r="G100" s="41"/>
      <c r="H100" s="171"/>
      <c r="I100" s="127"/>
      <c r="K100" s="11">
        <f t="shared" si="7"/>
        <v>0</v>
      </c>
      <c r="L100" s="40"/>
      <c r="M100" s="46"/>
      <c r="N100" s="199"/>
      <c r="O100" s="199"/>
      <c r="P100" s="199"/>
    </row>
    <row r="101" spans="4:16">
      <c r="D101" s="9"/>
      <c r="F101" s="13"/>
      <c r="G101" s="41"/>
      <c r="H101" s="171"/>
      <c r="I101" s="127"/>
      <c r="K101" s="11">
        <f t="shared" si="7"/>
        <v>0</v>
      </c>
      <c r="L101" s="40"/>
      <c r="M101" s="46"/>
      <c r="N101" s="199"/>
      <c r="O101" s="199"/>
      <c r="P101" s="199"/>
    </row>
    <row r="102" spans="4:16">
      <c r="D102" s="9"/>
      <c r="F102" s="13"/>
      <c r="G102" s="41"/>
      <c r="H102" s="171"/>
      <c r="I102" s="127"/>
      <c r="K102" s="11">
        <f t="shared" si="7"/>
        <v>0</v>
      </c>
      <c r="L102" s="40"/>
      <c r="M102" s="46"/>
      <c r="N102" s="199"/>
      <c r="O102" s="199"/>
      <c r="P102" s="199"/>
    </row>
    <row r="103" spans="4:16">
      <c r="D103" s="9"/>
      <c r="F103" s="13"/>
      <c r="G103" s="41"/>
      <c r="H103" s="171"/>
      <c r="I103" s="127"/>
      <c r="K103" s="11">
        <f t="shared" si="7"/>
        <v>0</v>
      </c>
      <c r="L103" s="40"/>
      <c r="M103" s="46"/>
      <c r="N103" s="199"/>
      <c r="O103" s="199"/>
      <c r="P103" s="199"/>
    </row>
    <row r="104" spans="4:16">
      <c r="D104" s="9"/>
      <c r="F104" s="13"/>
      <c r="G104" s="41"/>
      <c r="H104" s="171"/>
      <c r="I104" s="127"/>
      <c r="K104" s="11">
        <f t="shared" si="7"/>
        <v>0</v>
      </c>
      <c r="L104" s="40"/>
      <c r="M104" s="46"/>
      <c r="N104" s="199"/>
      <c r="O104" s="199"/>
      <c r="P104" s="199"/>
    </row>
    <row r="105" spans="4:16">
      <c r="D105" s="9"/>
      <c r="F105" s="13"/>
      <c r="G105" s="41"/>
      <c r="H105" s="171"/>
      <c r="I105" s="127"/>
      <c r="K105" s="11">
        <f t="shared" si="7"/>
        <v>0</v>
      </c>
      <c r="L105" s="40"/>
      <c r="M105" s="46"/>
      <c r="N105" s="199"/>
      <c r="O105" s="199"/>
      <c r="P105" s="199"/>
    </row>
    <row r="106" spans="4:16">
      <c r="D106" s="9"/>
      <c r="F106" s="13"/>
      <c r="G106" s="41"/>
      <c r="H106" s="171"/>
      <c r="I106" s="127"/>
      <c r="K106" s="11">
        <f t="shared" si="7"/>
        <v>0</v>
      </c>
      <c r="L106" s="40"/>
      <c r="M106" s="46"/>
      <c r="N106" s="199"/>
      <c r="O106" s="199"/>
      <c r="P106" s="199"/>
    </row>
    <row r="107" spans="4:16">
      <c r="D107" s="9"/>
      <c r="F107" s="13"/>
      <c r="G107" s="41"/>
      <c r="H107" s="171"/>
      <c r="I107" s="127"/>
      <c r="K107" s="11">
        <f t="shared" si="7"/>
        <v>0</v>
      </c>
      <c r="L107" s="40"/>
      <c r="M107" s="46"/>
      <c r="N107" s="199"/>
      <c r="O107" s="199"/>
      <c r="P107" s="199"/>
    </row>
    <row r="108" spans="4:16">
      <c r="D108" s="9"/>
      <c r="F108" s="13"/>
      <c r="G108" s="41"/>
      <c r="H108" s="171"/>
      <c r="I108" s="127"/>
      <c r="K108" s="11">
        <f t="shared" si="7"/>
        <v>0</v>
      </c>
      <c r="L108" s="40"/>
      <c r="M108" s="46"/>
      <c r="N108" s="199"/>
      <c r="O108" s="199"/>
      <c r="P108" s="199"/>
    </row>
    <row r="109" spans="4:16">
      <c r="D109" s="9"/>
      <c r="F109" s="13"/>
      <c r="G109" s="41"/>
      <c r="H109" s="171"/>
      <c r="I109" s="127"/>
      <c r="K109" s="11">
        <f t="shared" si="7"/>
        <v>0</v>
      </c>
      <c r="L109" s="40"/>
      <c r="M109" s="46"/>
      <c r="N109" s="199"/>
      <c r="O109" s="199"/>
      <c r="P109" s="199"/>
    </row>
    <row r="110" spans="4:16">
      <c r="D110" s="9"/>
      <c r="F110" s="13"/>
      <c r="G110" s="41"/>
      <c r="H110" s="171"/>
      <c r="I110" s="127"/>
      <c r="K110" s="11">
        <f t="shared" si="7"/>
        <v>0</v>
      </c>
      <c r="L110" s="40"/>
      <c r="M110" s="46"/>
      <c r="N110" s="199"/>
      <c r="O110" s="199"/>
      <c r="P110" s="199"/>
    </row>
    <row r="111" spans="4:16">
      <c r="D111" s="9"/>
      <c r="F111" s="13"/>
      <c r="G111" s="41"/>
      <c r="H111" s="171"/>
      <c r="I111" s="127"/>
      <c r="K111" s="11">
        <f t="shared" si="7"/>
        <v>0</v>
      </c>
      <c r="L111" s="40"/>
      <c r="M111" s="46"/>
      <c r="N111" s="199"/>
      <c r="O111" s="199"/>
      <c r="P111" s="199"/>
    </row>
    <row r="112" spans="4:16">
      <c r="D112" s="9"/>
      <c r="F112" s="13"/>
      <c r="G112" s="41"/>
      <c r="H112" s="171"/>
      <c r="I112" s="127"/>
      <c r="K112" s="11">
        <f t="shared" si="7"/>
        <v>0</v>
      </c>
      <c r="L112" s="40"/>
      <c r="M112" s="46"/>
      <c r="N112" s="199"/>
      <c r="O112" s="199"/>
      <c r="P112" s="199"/>
    </row>
    <row r="113" spans="4:16">
      <c r="D113" s="9"/>
      <c r="F113" s="13"/>
      <c r="G113" s="41"/>
      <c r="H113" s="171"/>
      <c r="I113" s="127"/>
      <c r="K113" s="11">
        <f t="shared" si="7"/>
        <v>0</v>
      </c>
      <c r="L113" s="40"/>
      <c r="M113" s="46"/>
      <c r="N113" s="199"/>
      <c r="O113" s="199"/>
      <c r="P113" s="199"/>
    </row>
    <row r="114" spans="4:16">
      <c r="D114" s="9"/>
      <c r="F114" s="13"/>
      <c r="G114" s="41"/>
      <c r="H114" s="171"/>
      <c r="I114" s="127"/>
      <c r="K114" s="11">
        <f t="shared" si="7"/>
        <v>0</v>
      </c>
      <c r="L114" s="40"/>
      <c r="M114" s="46"/>
      <c r="N114" s="199"/>
      <c r="O114" s="199"/>
      <c r="P114" s="199"/>
    </row>
    <row r="115" spans="4:16">
      <c r="D115" s="9"/>
      <c r="F115" s="13"/>
      <c r="G115" s="41"/>
      <c r="H115" s="171"/>
      <c r="I115" s="127"/>
      <c r="K115" s="11">
        <f t="shared" si="7"/>
        <v>0</v>
      </c>
      <c r="L115" s="40"/>
      <c r="M115" s="46"/>
      <c r="N115" s="199"/>
      <c r="O115" s="199"/>
      <c r="P115" s="199"/>
    </row>
    <row r="116" spans="4:16">
      <c r="D116" s="9"/>
      <c r="F116" s="13"/>
      <c r="G116" s="41"/>
      <c r="H116" s="171"/>
      <c r="I116" s="127"/>
      <c r="K116" s="11">
        <f t="shared" si="7"/>
        <v>0</v>
      </c>
      <c r="L116" s="40"/>
      <c r="M116" s="46"/>
      <c r="N116" s="199"/>
      <c r="O116" s="199"/>
      <c r="P116" s="199"/>
    </row>
    <row r="117" spans="4:16">
      <c r="D117" s="9"/>
      <c r="F117" s="13"/>
      <c r="G117" s="41"/>
      <c r="H117" s="171"/>
      <c r="I117" s="127"/>
      <c r="K117" s="11">
        <f t="shared" si="7"/>
        <v>0</v>
      </c>
      <c r="L117" s="40"/>
      <c r="M117" s="46"/>
      <c r="N117" s="199"/>
      <c r="O117" s="199"/>
      <c r="P117" s="199"/>
    </row>
    <row r="118" spans="4:16">
      <c r="D118" s="9"/>
      <c r="F118" s="13"/>
      <c r="G118" s="41"/>
      <c r="H118" s="171"/>
      <c r="I118" s="127"/>
      <c r="K118" s="11">
        <f t="shared" si="7"/>
        <v>0</v>
      </c>
      <c r="L118" s="40"/>
      <c r="M118" s="46"/>
      <c r="N118" s="199"/>
      <c r="O118" s="199"/>
      <c r="P118" s="199"/>
    </row>
    <row r="119" spans="4:16">
      <c r="D119" s="9"/>
      <c r="F119" s="13"/>
      <c r="G119" s="41"/>
      <c r="H119" s="171"/>
      <c r="I119" s="127"/>
      <c r="K119" s="11">
        <f t="shared" si="7"/>
        <v>0</v>
      </c>
      <c r="L119" s="40"/>
      <c r="M119" s="46"/>
      <c r="N119" s="199"/>
      <c r="O119" s="199"/>
      <c r="P119" s="199"/>
    </row>
    <row r="120" spans="4:16">
      <c r="D120" s="9"/>
      <c r="F120" s="13"/>
      <c r="G120" s="41"/>
      <c r="H120" s="171"/>
      <c r="I120" s="127"/>
      <c r="K120" s="11">
        <f t="shared" si="7"/>
        <v>0</v>
      </c>
      <c r="L120" s="40"/>
      <c r="M120" s="46"/>
      <c r="N120" s="199"/>
      <c r="O120" s="199"/>
      <c r="P120" s="199"/>
    </row>
    <row r="121" spans="4:16">
      <c r="D121" s="9"/>
      <c r="F121" s="13"/>
      <c r="G121" s="41"/>
      <c r="H121" s="171"/>
      <c r="I121" s="127"/>
      <c r="K121" s="11">
        <f t="shared" si="7"/>
        <v>0</v>
      </c>
      <c r="L121" s="40"/>
      <c r="M121" s="46"/>
      <c r="N121" s="199"/>
      <c r="O121" s="199"/>
      <c r="P121" s="199"/>
    </row>
    <row r="122" spans="4:16">
      <c r="D122" s="9"/>
      <c r="F122" s="13"/>
      <c r="G122" s="41"/>
      <c r="H122" s="171"/>
      <c r="I122" s="127"/>
      <c r="K122" s="11">
        <f t="shared" si="7"/>
        <v>0</v>
      </c>
      <c r="L122" s="40"/>
      <c r="M122" s="46"/>
      <c r="N122" s="199"/>
      <c r="O122" s="199"/>
      <c r="P122" s="199"/>
    </row>
    <row r="123" spans="4:16">
      <c r="D123" s="9"/>
      <c r="F123" s="13"/>
      <c r="G123" s="41"/>
      <c r="H123" s="171"/>
      <c r="I123" s="127"/>
      <c r="K123" s="11">
        <f t="shared" si="7"/>
        <v>0</v>
      </c>
      <c r="L123" s="40"/>
      <c r="M123" s="46"/>
      <c r="N123" s="199"/>
      <c r="O123" s="199"/>
      <c r="P123" s="199"/>
    </row>
    <row r="124" spans="4:16">
      <c r="D124" s="9"/>
      <c r="F124" s="13"/>
      <c r="G124" s="41"/>
      <c r="H124" s="171"/>
      <c r="I124" s="127"/>
      <c r="K124" s="11">
        <f t="shared" si="7"/>
        <v>0</v>
      </c>
      <c r="L124" s="40"/>
      <c r="M124" s="46"/>
      <c r="N124" s="199"/>
      <c r="O124" s="199"/>
      <c r="P124" s="199"/>
    </row>
    <row r="125" spans="4:16">
      <c r="D125" s="9"/>
      <c r="F125" s="13"/>
      <c r="G125" s="41"/>
      <c r="H125" s="171"/>
      <c r="I125" s="127"/>
      <c r="K125" s="11">
        <f t="shared" si="7"/>
        <v>0</v>
      </c>
      <c r="L125" s="40"/>
      <c r="M125" s="46"/>
      <c r="N125" s="199"/>
      <c r="O125" s="199"/>
      <c r="P125" s="199"/>
    </row>
    <row r="126" spans="4:16">
      <c r="D126" s="9"/>
      <c r="F126" s="13"/>
      <c r="G126" s="41"/>
      <c r="H126" s="171"/>
      <c r="I126" s="127"/>
      <c r="K126" s="11">
        <f t="shared" si="7"/>
        <v>0</v>
      </c>
      <c r="L126" s="40"/>
      <c r="M126" s="46"/>
      <c r="N126" s="199"/>
      <c r="O126" s="199"/>
      <c r="P126" s="199"/>
    </row>
    <row r="127" spans="4:16">
      <c r="D127" s="9"/>
      <c r="F127" s="13"/>
      <c r="G127" s="41"/>
      <c r="H127" s="171"/>
      <c r="I127" s="127"/>
      <c r="K127" s="11">
        <f t="shared" si="7"/>
        <v>0</v>
      </c>
      <c r="L127" s="40"/>
      <c r="M127" s="46"/>
      <c r="N127" s="199"/>
      <c r="O127" s="199"/>
      <c r="P127" s="199"/>
    </row>
    <row r="128" spans="4:16">
      <c r="D128" s="9"/>
      <c r="F128" s="13"/>
      <c r="G128" s="41"/>
      <c r="H128" s="171"/>
      <c r="I128" s="127"/>
      <c r="K128" s="11">
        <f t="shared" si="7"/>
        <v>0</v>
      </c>
      <c r="L128" s="40"/>
      <c r="M128" s="46"/>
      <c r="N128" s="199"/>
      <c r="O128" s="199"/>
      <c r="P128" s="199"/>
    </row>
    <row r="129" spans="2:16">
      <c r="D129" s="9"/>
      <c r="F129" s="13"/>
      <c r="G129" s="41"/>
      <c r="H129" s="171"/>
      <c r="I129" s="127"/>
      <c r="K129" s="11">
        <f t="shared" si="7"/>
        <v>0</v>
      </c>
      <c r="L129" s="40"/>
      <c r="M129" s="46"/>
      <c r="N129" s="199"/>
      <c r="O129" s="199"/>
      <c r="P129" s="199"/>
    </row>
    <row r="130" spans="2:16">
      <c r="D130" s="9"/>
      <c r="F130" s="13"/>
      <c r="G130" s="41"/>
      <c r="H130" s="171"/>
      <c r="I130" s="127"/>
      <c r="K130" s="11">
        <f t="shared" ref="K130:K146" si="8">(J130*100)/3256097</f>
        <v>0</v>
      </c>
      <c r="L130" s="40"/>
      <c r="M130" s="46"/>
      <c r="N130" s="199"/>
      <c r="O130" s="199"/>
      <c r="P130" s="199"/>
    </row>
    <row r="131" spans="2:16">
      <c r="D131" s="9"/>
      <c r="F131" s="13"/>
      <c r="G131" s="41"/>
      <c r="H131" s="171"/>
      <c r="I131" s="127"/>
      <c r="K131" s="11">
        <f t="shared" si="8"/>
        <v>0</v>
      </c>
      <c r="L131" s="40"/>
      <c r="M131" s="46"/>
      <c r="N131" s="199"/>
      <c r="O131" s="199"/>
      <c r="P131" s="199"/>
    </row>
    <row r="132" spans="2:16">
      <c r="D132" s="9"/>
      <c r="F132" s="13"/>
      <c r="G132" s="41"/>
      <c r="H132" s="171"/>
      <c r="I132" s="127"/>
      <c r="K132" s="11">
        <f t="shared" si="8"/>
        <v>0</v>
      </c>
      <c r="L132" s="40"/>
      <c r="M132" s="46"/>
      <c r="N132" s="199"/>
      <c r="O132" s="199"/>
      <c r="P132" s="199"/>
    </row>
    <row r="133" spans="2:16">
      <c r="D133" s="9"/>
      <c r="F133" s="13"/>
      <c r="G133" s="41"/>
      <c r="H133" s="171"/>
      <c r="I133" s="127"/>
      <c r="K133" s="11">
        <f t="shared" si="8"/>
        <v>0</v>
      </c>
      <c r="L133" s="40"/>
      <c r="M133" s="46"/>
      <c r="N133" s="199"/>
      <c r="O133" s="199"/>
      <c r="P133" s="199"/>
    </row>
    <row r="134" spans="2:16">
      <c r="D134" s="9"/>
      <c r="F134" s="13"/>
      <c r="G134" s="41"/>
      <c r="H134" s="171"/>
      <c r="I134" s="127"/>
      <c r="K134" s="11">
        <f t="shared" si="8"/>
        <v>0</v>
      </c>
      <c r="L134" s="40"/>
      <c r="M134" s="46"/>
      <c r="N134" s="199"/>
      <c r="O134" s="199"/>
      <c r="P134" s="199"/>
    </row>
    <row r="135" spans="2:16">
      <c r="D135" s="9"/>
      <c r="F135" s="13"/>
      <c r="G135" s="41"/>
      <c r="H135" s="171"/>
      <c r="I135" s="127"/>
      <c r="K135" s="11">
        <f t="shared" si="8"/>
        <v>0</v>
      </c>
      <c r="L135" s="40"/>
      <c r="M135" s="46"/>
      <c r="N135" s="199"/>
      <c r="O135" s="199"/>
      <c r="P135" s="199"/>
    </row>
    <row r="136" spans="2:16">
      <c r="D136" s="9"/>
      <c r="F136" s="13"/>
      <c r="G136" s="41"/>
      <c r="H136" s="171"/>
      <c r="I136" s="127"/>
      <c r="K136" s="11">
        <f t="shared" si="8"/>
        <v>0</v>
      </c>
      <c r="L136" s="40"/>
      <c r="M136" s="46"/>
      <c r="N136" s="199"/>
      <c r="O136" s="199"/>
      <c r="P136" s="199"/>
    </row>
    <row r="137" spans="2:16">
      <c r="D137" s="9"/>
      <c r="F137" s="13"/>
      <c r="G137" s="41"/>
      <c r="H137" s="171"/>
      <c r="I137" s="127"/>
      <c r="K137" s="11">
        <f t="shared" si="8"/>
        <v>0</v>
      </c>
      <c r="L137" s="40"/>
      <c r="M137" s="46"/>
      <c r="N137" s="199"/>
      <c r="O137" s="199"/>
      <c r="P137" s="199"/>
    </row>
    <row r="138" spans="2:16">
      <c r="D138" s="9"/>
      <c r="F138" s="13"/>
      <c r="G138" s="41"/>
      <c r="H138" s="171"/>
      <c r="I138" s="127"/>
      <c r="K138" s="11">
        <f t="shared" si="8"/>
        <v>0</v>
      </c>
      <c r="L138" s="40"/>
      <c r="M138" s="46"/>
      <c r="N138" s="199"/>
      <c r="O138" s="199"/>
      <c r="P138" s="199"/>
    </row>
    <row r="139" spans="2:16">
      <c r="D139" s="9"/>
      <c r="F139" s="13"/>
      <c r="G139" s="41"/>
      <c r="H139" s="171"/>
      <c r="I139" s="127"/>
      <c r="K139" s="11">
        <f t="shared" si="8"/>
        <v>0</v>
      </c>
      <c r="L139" s="40"/>
      <c r="M139" s="46"/>
      <c r="N139" s="199"/>
      <c r="O139" s="199"/>
      <c r="P139" s="199"/>
    </row>
    <row r="140" spans="2:16">
      <c r="D140" s="9"/>
      <c r="F140" s="13"/>
      <c r="G140" s="41"/>
      <c r="H140" s="171"/>
      <c r="I140" s="127"/>
      <c r="K140" s="11">
        <f t="shared" si="8"/>
        <v>0</v>
      </c>
      <c r="L140" s="40"/>
      <c r="M140" s="46"/>
      <c r="N140" s="199"/>
      <c r="O140" s="199"/>
      <c r="P140" s="199"/>
    </row>
    <row r="141" spans="2:16">
      <c r="D141" s="9"/>
      <c r="F141" s="13"/>
      <c r="G141" s="41"/>
      <c r="H141" s="171"/>
      <c r="I141" s="127"/>
      <c r="K141" s="11">
        <f t="shared" si="8"/>
        <v>0</v>
      </c>
      <c r="L141" s="40"/>
      <c r="M141" s="46"/>
      <c r="N141" s="199"/>
      <c r="O141" s="199"/>
      <c r="P141" s="199"/>
    </row>
    <row r="142" spans="2:16">
      <c r="B142" s="169"/>
      <c r="D142" s="9"/>
      <c r="F142" s="13"/>
      <c r="G142" s="41"/>
      <c r="H142" s="171"/>
      <c r="I142" s="127"/>
      <c r="K142" s="11">
        <f t="shared" si="8"/>
        <v>0</v>
      </c>
      <c r="L142" s="40"/>
      <c r="M142" s="46"/>
      <c r="N142" s="199"/>
      <c r="O142" s="199"/>
      <c r="P142" s="199"/>
    </row>
    <row r="143" spans="2:16">
      <c r="B143" s="169"/>
      <c r="D143" s="9"/>
      <c r="F143" s="13"/>
      <c r="G143" s="41"/>
      <c r="H143" s="171"/>
      <c r="I143" s="127"/>
      <c r="K143" s="11">
        <f t="shared" si="8"/>
        <v>0</v>
      </c>
      <c r="L143" s="40"/>
      <c r="M143" s="46"/>
      <c r="N143" s="199"/>
      <c r="O143" s="199"/>
      <c r="P143" s="199"/>
    </row>
    <row r="144" spans="2:16">
      <c r="B144" s="169"/>
      <c r="D144" s="9"/>
      <c r="F144" s="13"/>
      <c r="G144" s="41"/>
      <c r="H144" s="171"/>
      <c r="I144" s="127"/>
      <c r="K144" s="11">
        <f t="shared" si="8"/>
        <v>0</v>
      </c>
      <c r="L144" s="40"/>
      <c r="M144" s="46"/>
      <c r="N144" s="199"/>
      <c r="O144" s="199"/>
      <c r="P144" s="199"/>
    </row>
    <row r="145" spans="2:16">
      <c r="B145" s="169"/>
      <c r="D145" s="9"/>
      <c r="F145" s="13"/>
      <c r="G145" s="41"/>
      <c r="H145" s="171"/>
      <c r="I145" s="127"/>
      <c r="K145" s="11">
        <f t="shared" si="8"/>
        <v>0</v>
      </c>
      <c r="L145" s="40"/>
      <c r="M145" s="46"/>
      <c r="N145" s="199"/>
      <c r="O145" s="199"/>
      <c r="P145" s="199"/>
    </row>
    <row r="146" spans="2:16">
      <c r="B146" s="169"/>
      <c r="D146" s="9"/>
      <c r="F146" s="13"/>
      <c r="G146" s="41"/>
      <c r="H146" s="171"/>
      <c r="I146" s="127"/>
      <c r="K146" s="11">
        <f t="shared" si="8"/>
        <v>0</v>
      </c>
      <c r="L146" s="40"/>
      <c r="M146" s="46"/>
      <c r="N146" s="199"/>
      <c r="O146" s="199"/>
      <c r="P146" s="199"/>
    </row>
    <row r="147" spans="2:16">
      <c r="F147" s="36"/>
      <c r="H147" s="115"/>
      <c r="I147" s="129"/>
    </row>
    <row r="148" spans="2:16">
      <c r="F148" s="36"/>
      <c r="H148" s="115"/>
      <c r="I148" s="129"/>
    </row>
    <row r="149" spans="2:16">
      <c r="F149" s="36"/>
      <c r="H149" s="115"/>
      <c r="I149" s="129"/>
    </row>
    <row r="150" spans="2:16">
      <c r="F150" s="36"/>
      <c r="H150" s="115"/>
      <c r="I150" s="129"/>
    </row>
    <row r="151" spans="2:16">
      <c r="F151" s="36"/>
      <c r="H151" s="115"/>
      <c r="I151" s="129"/>
    </row>
    <row r="152" spans="2:16">
      <c r="F152" s="36"/>
      <c r="H152" s="115"/>
      <c r="I152" s="129"/>
    </row>
    <row r="153" spans="2:16">
      <c r="F153" s="36"/>
      <c r="H153" s="115"/>
      <c r="I153" s="129"/>
    </row>
    <row r="154" spans="2:16">
      <c r="F154" s="36"/>
      <c r="H154" s="115"/>
      <c r="I154" s="129"/>
    </row>
    <row r="155" spans="2:16">
      <c r="F155" s="36"/>
      <c r="H155" s="115"/>
      <c r="I155" s="129"/>
    </row>
    <row r="156" spans="2:16">
      <c r="F156" s="36"/>
      <c r="H156" s="115"/>
      <c r="I156" s="129"/>
    </row>
    <row r="157" spans="2:16">
      <c r="F157" s="36"/>
      <c r="H157" s="115"/>
      <c r="I157" s="129"/>
    </row>
    <row r="158" spans="2:16">
      <c r="F158" s="36"/>
      <c r="H158" s="115"/>
      <c r="I158" s="129"/>
    </row>
    <row r="159" spans="2:16">
      <c r="F159" s="36"/>
      <c r="H159" s="115"/>
      <c r="I159" s="129"/>
    </row>
    <row r="160" spans="2:16">
      <c r="F160" s="36"/>
      <c r="H160" s="115"/>
      <c r="I160" s="129"/>
    </row>
    <row r="161" spans="6:9">
      <c r="F161" s="36"/>
      <c r="H161" s="115"/>
      <c r="I161" s="129"/>
    </row>
    <row r="162" spans="6:9">
      <c r="F162" s="36"/>
      <c r="H162" s="115"/>
      <c r="I162" s="129"/>
    </row>
    <row r="163" spans="6:9">
      <c r="F163" s="36"/>
      <c r="H163" s="115"/>
      <c r="I163" s="129"/>
    </row>
    <row r="164" spans="6:9">
      <c r="F164" s="36"/>
      <c r="H164" s="115"/>
      <c r="I164" s="129"/>
    </row>
    <row r="165" spans="6:9">
      <c r="F165" s="36"/>
      <c r="H165" s="115"/>
      <c r="I165" s="129"/>
    </row>
    <row r="166" spans="6:9">
      <c r="F166" s="36"/>
      <c r="H166" s="115"/>
      <c r="I166" s="129"/>
    </row>
    <row r="167" spans="6:9">
      <c r="F167" s="36"/>
      <c r="H167" s="115"/>
      <c r="I167" s="129"/>
    </row>
    <row r="168" spans="6:9">
      <c r="F168" s="36"/>
      <c r="H168" s="115"/>
      <c r="I168" s="129"/>
    </row>
    <row r="169" spans="6:9">
      <c r="F169" s="36"/>
      <c r="H169" s="115"/>
      <c r="I169" s="129"/>
    </row>
    <row r="170" spans="6:9">
      <c r="F170" s="36"/>
      <c r="H170" s="115"/>
      <c r="I170" s="129"/>
    </row>
    <row r="171" spans="6:9">
      <c r="F171" s="36"/>
      <c r="H171" s="115"/>
      <c r="I171" s="129"/>
    </row>
    <row r="172" spans="6:9">
      <c r="F172" s="36"/>
      <c r="H172" s="115"/>
      <c r="I172" s="129"/>
    </row>
    <row r="173" spans="6:9">
      <c r="F173" s="36"/>
      <c r="H173" s="115"/>
      <c r="I173" s="129"/>
    </row>
    <row r="174" spans="6:9">
      <c r="F174" s="36"/>
      <c r="H174" s="115"/>
      <c r="I174" s="129"/>
    </row>
    <row r="175" spans="6:9">
      <c r="F175" s="36"/>
      <c r="H175" s="115"/>
      <c r="I175" s="129"/>
    </row>
    <row r="176" spans="6:9">
      <c r="F176" s="36"/>
      <c r="H176" s="115"/>
      <c r="I176" s="129"/>
    </row>
    <row r="177" spans="6:9">
      <c r="F177" s="36"/>
      <c r="H177" s="115"/>
      <c r="I177" s="129"/>
    </row>
    <row r="178" spans="6:9">
      <c r="F178" s="36"/>
      <c r="H178" s="115"/>
      <c r="I178" s="129"/>
    </row>
    <row r="179" spans="6:9">
      <c r="F179" s="36"/>
      <c r="H179" s="115"/>
      <c r="I179" s="129"/>
    </row>
    <row r="180" spans="6:9">
      <c r="F180" s="36"/>
      <c r="H180" s="115"/>
      <c r="I180" s="129"/>
    </row>
    <row r="181" spans="6:9">
      <c r="F181" s="36"/>
      <c r="H181" s="115"/>
      <c r="I181" s="129"/>
    </row>
    <row r="182" spans="6:9">
      <c r="F182" s="36"/>
      <c r="H182" s="115"/>
      <c r="I182" s="129"/>
    </row>
    <row r="183" spans="6:9">
      <c r="F183" s="36"/>
      <c r="H183" s="115"/>
      <c r="I183" s="129"/>
    </row>
    <row r="184" spans="6:9">
      <c r="F184" s="36"/>
      <c r="H184" s="115"/>
      <c r="I184" s="129"/>
    </row>
    <row r="185" spans="6:9">
      <c r="F185" s="36"/>
      <c r="H185" s="115"/>
      <c r="I185" s="129"/>
    </row>
    <row r="186" spans="6:9">
      <c r="F186" s="36"/>
      <c r="H186" s="115"/>
      <c r="I186" s="129"/>
    </row>
    <row r="187" spans="6:9">
      <c r="F187" s="36"/>
      <c r="H187" s="115"/>
      <c r="I187" s="129"/>
    </row>
    <row r="188" spans="6:9">
      <c r="F188" s="36"/>
      <c r="H188" s="115"/>
      <c r="I188" s="129"/>
    </row>
    <row r="189" spans="6:9">
      <c r="F189" s="36"/>
      <c r="H189" s="115"/>
      <c r="I189" s="129"/>
    </row>
    <row r="190" spans="6:9">
      <c r="F190" s="36"/>
      <c r="H190" s="115"/>
      <c r="I190" s="129"/>
    </row>
    <row r="191" spans="6:9">
      <c r="F191" s="36"/>
      <c r="H191" s="115"/>
      <c r="I191" s="129"/>
    </row>
    <row r="192" spans="6:9">
      <c r="F192" s="36"/>
      <c r="H192" s="115"/>
      <c r="I192" s="129"/>
    </row>
    <row r="193" spans="6:9">
      <c r="F193" s="36"/>
      <c r="H193" s="115"/>
      <c r="I193" s="129"/>
    </row>
    <row r="194" spans="6:9">
      <c r="F194" s="36"/>
      <c r="H194" s="115"/>
      <c r="I194" s="129"/>
    </row>
    <row r="195" spans="6:9">
      <c r="F195" s="36"/>
      <c r="H195" s="115"/>
      <c r="I195" s="129"/>
    </row>
    <row r="196" spans="6:9">
      <c r="F196" s="36"/>
      <c r="H196" s="115"/>
      <c r="I196" s="129"/>
    </row>
    <row r="197" spans="6:9">
      <c r="F197" s="36"/>
      <c r="H197" s="115"/>
      <c r="I197" s="129"/>
    </row>
    <row r="198" spans="6:9">
      <c r="F198" s="36"/>
      <c r="H198" s="115"/>
      <c r="I198" s="129"/>
    </row>
    <row r="199" spans="6:9">
      <c r="F199" s="36"/>
      <c r="H199" s="115"/>
      <c r="I199" s="129"/>
    </row>
    <row r="200" spans="6:9">
      <c r="F200" s="36"/>
      <c r="H200" s="115"/>
      <c r="I200" s="129"/>
    </row>
    <row r="201" spans="6:9">
      <c r="F201" s="36"/>
      <c r="H201" s="115"/>
      <c r="I201" s="129"/>
    </row>
    <row r="202" spans="6:9">
      <c r="F202" s="36"/>
      <c r="H202" s="115"/>
      <c r="I202" s="129"/>
    </row>
    <row r="203" spans="6:9">
      <c r="F203" s="36"/>
      <c r="H203" s="115"/>
      <c r="I203" s="129"/>
    </row>
    <row r="204" spans="6:9">
      <c r="F204" s="36"/>
      <c r="H204" s="115"/>
      <c r="I204" s="129"/>
    </row>
    <row r="205" spans="6:9">
      <c r="F205" s="36"/>
      <c r="H205" s="115"/>
      <c r="I205" s="129"/>
    </row>
    <row r="206" spans="6:9">
      <c r="F206" s="36"/>
      <c r="H206" s="115"/>
      <c r="I206" s="129"/>
    </row>
    <row r="207" spans="6:9">
      <c r="F207" s="36"/>
      <c r="H207" s="115"/>
      <c r="I207" s="129"/>
    </row>
    <row r="208" spans="6:9">
      <c r="F208" s="36"/>
      <c r="H208" s="115"/>
      <c r="I208" s="129"/>
    </row>
    <row r="209" spans="6:9">
      <c r="F209" s="36"/>
      <c r="H209" s="115"/>
      <c r="I209" s="129"/>
    </row>
    <row r="210" spans="6:9">
      <c r="F210" s="36"/>
      <c r="H210" s="115"/>
      <c r="I210" s="129"/>
    </row>
    <row r="211" spans="6:9">
      <c r="F211" s="36"/>
      <c r="H211" s="115"/>
      <c r="I211" s="129"/>
    </row>
    <row r="212" spans="6:9">
      <c r="F212" s="36"/>
      <c r="H212" s="115"/>
      <c r="I212" s="129"/>
    </row>
    <row r="213" spans="6:9">
      <c r="F213" s="36"/>
      <c r="H213" s="115"/>
      <c r="I213" s="129"/>
    </row>
    <row r="214" spans="6:9">
      <c r="F214" s="36"/>
      <c r="H214" s="115"/>
      <c r="I214" s="129"/>
    </row>
    <row r="215" spans="6:9">
      <c r="F215" s="36"/>
      <c r="H215" s="115"/>
      <c r="I215" s="129"/>
    </row>
    <row r="216" spans="6:9">
      <c r="F216" s="36"/>
      <c r="H216" s="115"/>
      <c r="I216" s="129"/>
    </row>
    <row r="217" spans="6:9">
      <c r="F217" s="36"/>
      <c r="H217" s="115"/>
      <c r="I217" s="129"/>
    </row>
    <row r="218" spans="6:9">
      <c r="F218" s="36"/>
      <c r="H218" s="115"/>
      <c r="I218" s="129"/>
    </row>
    <row r="219" spans="6:9">
      <c r="F219" s="36"/>
      <c r="H219" s="115"/>
      <c r="I219" s="129"/>
    </row>
    <row r="220" spans="6:9">
      <c r="F220" s="36"/>
      <c r="H220" s="115"/>
      <c r="I220" s="129"/>
    </row>
    <row r="221" spans="6:9">
      <c r="F221" s="36"/>
      <c r="H221" s="115"/>
      <c r="I221" s="129"/>
    </row>
    <row r="222" spans="6:9">
      <c r="F222" s="36"/>
      <c r="H222" s="115"/>
      <c r="I222" s="129"/>
    </row>
    <row r="223" spans="6:9">
      <c r="F223" s="36"/>
      <c r="H223" s="115"/>
      <c r="I223" s="129"/>
    </row>
    <row r="224" spans="6:9">
      <c r="F224" s="36"/>
      <c r="H224" s="115"/>
      <c r="I224" s="129"/>
    </row>
    <row r="225" spans="6:9">
      <c r="F225" s="36"/>
      <c r="H225" s="115"/>
      <c r="I225" s="129"/>
    </row>
    <row r="226" spans="6:9">
      <c r="F226" s="36"/>
      <c r="H226" s="115"/>
      <c r="I226" s="129"/>
    </row>
    <row r="227" spans="6:9">
      <c r="F227" s="36"/>
      <c r="H227" s="115"/>
      <c r="I227" s="129"/>
    </row>
    <row r="228" spans="6:9">
      <c r="F228" s="36"/>
      <c r="H228" s="115"/>
      <c r="I228" s="129"/>
    </row>
    <row r="229" spans="6:9">
      <c r="F229" s="36"/>
      <c r="H229" s="115"/>
      <c r="I229" s="129"/>
    </row>
    <row r="230" spans="6:9">
      <c r="F230" s="36"/>
      <c r="H230" s="115"/>
      <c r="I230" s="129"/>
    </row>
    <row r="231" spans="6:9">
      <c r="F231" s="36"/>
      <c r="H231" s="115"/>
      <c r="I231" s="129"/>
    </row>
    <row r="232" spans="6:9">
      <c r="F232" s="36"/>
      <c r="H232" s="115"/>
      <c r="I232" s="129"/>
    </row>
    <row r="233" spans="6:9">
      <c r="F233" s="36"/>
      <c r="H233" s="115"/>
      <c r="I233" s="129"/>
    </row>
    <row r="234" spans="6:9">
      <c r="F234" s="36"/>
      <c r="H234" s="115"/>
      <c r="I234" s="129"/>
    </row>
    <row r="235" spans="6:9">
      <c r="F235" s="36"/>
      <c r="H235" s="115"/>
      <c r="I235" s="129"/>
    </row>
    <row r="236" spans="6:9">
      <c r="F236" s="36"/>
      <c r="H236" s="115"/>
      <c r="I236" s="129"/>
    </row>
    <row r="237" spans="6:9">
      <c r="F237" s="36"/>
      <c r="H237" s="115"/>
      <c r="I237" s="129"/>
    </row>
    <row r="238" spans="6:9">
      <c r="F238" s="36"/>
      <c r="H238" s="115"/>
      <c r="I238" s="129"/>
    </row>
    <row r="239" spans="6:9">
      <c r="F239" s="36"/>
      <c r="H239" s="115"/>
      <c r="I239" s="129"/>
    </row>
    <row r="240" spans="6:9">
      <c r="F240" s="36"/>
      <c r="H240" s="115"/>
      <c r="I240" s="129"/>
    </row>
    <row r="241" spans="6:9">
      <c r="F241" s="36"/>
      <c r="H241" s="115"/>
      <c r="I241" s="129"/>
    </row>
    <row r="242" spans="6:9">
      <c r="F242" s="36"/>
      <c r="H242" s="115"/>
      <c r="I242" s="129"/>
    </row>
    <row r="243" spans="6:9">
      <c r="F243" s="36"/>
      <c r="H243" s="115"/>
      <c r="I243" s="129"/>
    </row>
    <row r="244" spans="6:9">
      <c r="F244" s="36"/>
      <c r="H244" s="115"/>
      <c r="I244" s="129"/>
    </row>
    <row r="245" spans="6:9">
      <c r="F245" s="36"/>
      <c r="H245" s="115"/>
      <c r="I245" s="129"/>
    </row>
    <row r="246" spans="6:9">
      <c r="F246" s="36"/>
      <c r="H246" s="115"/>
      <c r="I246" s="129"/>
    </row>
    <row r="247" spans="6:9">
      <c r="F247" s="36"/>
      <c r="H247" s="115"/>
      <c r="I247" s="129"/>
    </row>
    <row r="248" spans="6:9">
      <c r="F248" s="36"/>
      <c r="H248" s="115"/>
      <c r="I248" s="129"/>
    </row>
    <row r="249" spans="6:9">
      <c r="F249" s="36"/>
      <c r="H249" s="115"/>
      <c r="I249" s="129"/>
    </row>
    <row r="250" spans="6:9">
      <c r="F250" s="36"/>
      <c r="H250" s="115"/>
      <c r="I250" s="129"/>
    </row>
    <row r="251" spans="6:9">
      <c r="F251" s="36"/>
      <c r="H251" s="115"/>
      <c r="I251" s="129"/>
    </row>
    <row r="252" spans="6:9">
      <c r="F252" s="36"/>
      <c r="H252" s="115"/>
      <c r="I252" s="129"/>
    </row>
    <row r="253" spans="6:9">
      <c r="F253" s="36"/>
      <c r="H253" s="115"/>
      <c r="I253" s="129"/>
    </row>
    <row r="254" spans="6:9">
      <c r="F254" s="36"/>
      <c r="H254" s="115"/>
      <c r="I254" s="129"/>
    </row>
    <row r="255" spans="6:9">
      <c r="F255" s="36"/>
      <c r="H255" s="115"/>
      <c r="I255" s="129"/>
    </row>
    <row r="256" spans="6:9">
      <c r="F256" s="36"/>
      <c r="H256" s="115"/>
      <c r="I256" s="129"/>
    </row>
    <row r="257" spans="6:9">
      <c r="F257" s="36"/>
      <c r="H257" s="115"/>
      <c r="I257" s="129"/>
    </row>
    <row r="258" spans="6:9">
      <c r="F258" s="36"/>
      <c r="H258" s="115"/>
      <c r="I258" s="129"/>
    </row>
    <row r="259" spans="6:9">
      <c r="F259" s="36"/>
      <c r="H259" s="115"/>
      <c r="I259" s="129"/>
    </row>
    <row r="260" spans="6:9">
      <c r="F260" s="36"/>
      <c r="H260" s="115"/>
      <c r="I260" s="129"/>
    </row>
    <row r="261" spans="6:9">
      <c r="F261" s="36"/>
      <c r="H261" s="115"/>
      <c r="I261" s="129"/>
    </row>
    <row r="262" spans="6:9">
      <c r="F262" s="36"/>
      <c r="H262" s="115"/>
      <c r="I262" s="129"/>
    </row>
    <row r="263" spans="6:9">
      <c r="F263" s="36"/>
      <c r="H263" s="115"/>
      <c r="I263" s="129"/>
    </row>
    <row r="264" spans="6:9">
      <c r="F264" s="36"/>
      <c r="H264" s="115"/>
      <c r="I264" s="129"/>
    </row>
    <row r="265" spans="6:9">
      <c r="F265" s="36"/>
      <c r="H265" s="115"/>
      <c r="I265" s="129"/>
    </row>
    <row r="266" spans="6:9">
      <c r="F266" s="36"/>
      <c r="H266" s="115"/>
      <c r="I266" s="129"/>
    </row>
    <row r="267" spans="6:9">
      <c r="F267" s="36"/>
      <c r="H267" s="115"/>
      <c r="I267" s="129"/>
    </row>
    <row r="268" spans="6:9">
      <c r="F268" s="36"/>
      <c r="H268" s="115"/>
      <c r="I268" s="129"/>
    </row>
    <row r="269" spans="6:9">
      <c r="F269" s="36"/>
      <c r="H269" s="115"/>
      <c r="I269" s="129"/>
    </row>
    <row r="270" spans="6:9">
      <c r="F270" s="36"/>
      <c r="H270" s="115"/>
      <c r="I270" s="129"/>
    </row>
    <row r="271" spans="6:9">
      <c r="F271" s="36"/>
      <c r="H271" s="115"/>
      <c r="I271" s="129"/>
    </row>
    <row r="272" spans="6:9">
      <c r="F272" s="36"/>
      <c r="H272" s="115"/>
      <c r="I272" s="129"/>
    </row>
    <row r="273" spans="6:9">
      <c r="F273" s="36"/>
      <c r="H273" s="115"/>
      <c r="I273" s="129"/>
    </row>
    <row r="274" spans="6:9">
      <c r="F274" s="36"/>
      <c r="H274" s="115"/>
      <c r="I274" s="129"/>
    </row>
    <row r="275" spans="6:9">
      <c r="F275" s="36"/>
      <c r="H275" s="115"/>
      <c r="I275" s="129"/>
    </row>
    <row r="276" spans="6:9">
      <c r="F276" s="36"/>
      <c r="H276" s="115"/>
      <c r="I276" s="129"/>
    </row>
    <row r="277" spans="6:9">
      <c r="F277" s="36"/>
      <c r="H277" s="115"/>
      <c r="I277" s="129"/>
    </row>
    <row r="278" spans="6:9">
      <c r="F278" s="36"/>
      <c r="H278" s="115"/>
      <c r="I278" s="129"/>
    </row>
    <row r="279" spans="6:9">
      <c r="F279" s="36"/>
      <c r="H279" s="115"/>
      <c r="I279" s="129"/>
    </row>
    <row r="280" spans="6:9">
      <c r="F280" s="36"/>
      <c r="H280" s="115"/>
      <c r="I280" s="129"/>
    </row>
    <row r="281" spans="6:9">
      <c r="F281" s="36"/>
      <c r="H281" s="115"/>
      <c r="I281" s="129"/>
    </row>
    <row r="282" spans="6:9">
      <c r="F282" s="36"/>
      <c r="H282" s="115"/>
      <c r="I282" s="129"/>
    </row>
    <row r="283" spans="6:9">
      <c r="F283" s="36"/>
      <c r="H283" s="115"/>
      <c r="I283" s="129"/>
    </row>
    <row r="284" spans="6:9">
      <c r="F284" s="36"/>
      <c r="H284" s="115"/>
      <c r="I284" s="129"/>
    </row>
    <row r="285" spans="6:9">
      <c r="F285" s="36"/>
      <c r="H285" s="115"/>
      <c r="I285" s="129"/>
    </row>
    <row r="286" spans="6:9">
      <c r="F286" s="36"/>
      <c r="H286" s="115"/>
      <c r="I286" s="129"/>
    </row>
    <row r="287" spans="6:9">
      <c r="F287" s="36"/>
      <c r="H287" s="115"/>
      <c r="I287" s="129"/>
    </row>
    <row r="288" spans="6:9">
      <c r="F288" s="36"/>
      <c r="H288" s="115"/>
      <c r="I288" s="129"/>
    </row>
    <row r="289" spans="6:9">
      <c r="F289" s="36"/>
      <c r="H289" s="115"/>
      <c r="I289" s="129"/>
    </row>
    <row r="290" spans="6:9">
      <c r="F290" s="36"/>
      <c r="H290" s="115"/>
      <c r="I290" s="129"/>
    </row>
    <row r="291" spans="6:9">
      <c r="F291" s="36"/>
      <c r="H291" s="115"/>
      <c r="I291" s="129"/>
    </row>
    <row r="292" spans="6:9">
      <c r="F292" s="36"/>
      <c r="H292" s="115"/>
      <c r="I292" s="129"/>
    </row>
    <row r="293" spans="6:9">
      <c r="F293" s="36"/>
      <c r="H293" s="115"/>
      <c r="I293" s="129"/>
    </row>
    <row r="294" spans="6:9">
      <c r="F294" s="36"/>
      <c r="H294" s="115"/>
      <c r="I294" s="129"/>
    </row>
    <row r="295" spans="6:9">
      <c r="F295" s="36"/>
      <c r="H295" s="115"/>
      <c r="I295" s="129"/>
    </row>
    <row r="296" spans="6:9">
      <c r="F296" s="36"/>
      <c r="H296" s="115"/>
      <c r="I296" s="129"/>
    </row>
    <row r="297" spans="6:9">
      <c r="F297" s="36"/>
      <c r="H297" s="115"/>
      <c r="I297" s="129"/>
    </row>
    <row r="298" spans="6:9">
      <c r="F298" s="36"/>
      <c r="H298" s="115"/>
      <c r="I298" s="129"/>
    </row>
    <row r="299" spans="6:9">
      <c r="F299" s="36"/>
      <c r="H299" s="115"/>
      <c r="I299" s="129"/>
    </row>
    <row r="300" spans="6:9">
      <c r="F300" s="36"/>
      <c r="H300" s="115"/>
      <c r="I300" s="129"/>
    </row>
    <row r="301" spans="6:9">
      <c r="F301" s="36"/>
      <c r="H301" s="115"/>
      <c r="I301" s="129"/>
    </row>
    <row r="302" spans="6:9">
      <c r="F302" s="36"/>
      <c r="H302" s="115"/>
      <c r="I302" s="129"/>
    </row>
    <row r="303" spans="6:9">
      <c r="F303" s="36"/>
      <c r="H303" s="115"/>
      <c r="I303" s="129"/>
    </row>
    <row r="304" spans="6:9">
      <c r="F304" s="36"/>
      <c r="H304" s="115"/>
      <c r="I304" s="129"/>
    </row>
    <row r="305" spans="6:9">
      <c r="F305" s="36"/>
      <c r="H305" s="115"/>
      <c r="I305" s="129"/>
    </row>
    <row r="306" spans="6:9">
      <c r="F306" s="36"/>
      <c r="H306" s="115"/>
      <c r="I306" s="129"/>
    </row>
    <row r="307" spans="6:9">
      <c r="F307" s="36"/>
      <c r="H307" s="115"/>
      <c r="I307" s="129"/>
    </row>
    <row r="308" spans="6:9">
      <c r="F308" s="36"/>
      <c r="H308" s="115"/>
      <c r="I308" s="129"/>
    </row>
    <row r="309" spans="6:9">
      <c r="F309" s="36"/>
      <c r="H309" s="115"/>
      <c r="I309" s="129"/>
    </row>
    <row r="310" spans="6:9">
      <c r="F310" s="36"/>
      <c r="H310" s="115"/>
      <c r="I310" s="129"/>
    </row>
    <row r="311" spans="6:9">
      <c r="F311" s="36"/>
      <c r="H311" s="115"/>
      <c r="I311" s="129"/>
    </row>
    <row r="312" spans="6:9">
      <c r="F312" s="36"/>
      <c r="H312" s="115"/>
      <c r="I312" s="129"/>
    </row>
    <row r="313" spans="6:9">
      <c r="F313" s="36"/>
      <c r="H313" s="115"/>
      <c r="I313" s="129"/>
    </row>
    <row r="314" spans="6:9">
      <c r="F314" s="36"/>
      <c r="H314" s="115"/>
      <c r="I314" s="129"/>
    </row>
    <row r="315" spans="6:9">
      <c r="F315" s="36"/>
      <c r="H315" s="115"/>
      <c r="I315" s="129"/>
    </row>
    <row r="316" spans="6:9">
      <c r="F316" s="36"/>
      <c r="H316" s="115"/>
      <c r="I316" s="129"/>
    </row>
    <row r="317" spans="6:9">
      <c r="F317" s="36"/>
      <c r="H317" s="115"/>
      <c r="I317" s="129"/>
    </row>
    <row r="318" spans="6:9">
      <c r="F318" s="36"/>
      <c r="H318" s="115"/>
      <c r="I318" s="129"/>
    </row>
    <row r="319" spans="6:9">
      <c r="F319" s="36"/>
      <c r="H319" s="115"/>
      <c r="I319" s="129"/>
    </row>
    <row r="320" spans="6:9">
      <c r="F320" s="36"/>
      <c r="H320" s="115"/>
      <c r="I320" s="129"/>
    </row>
    <row r="321" spans="6:9">
      <c r="F321" s="36"/>
      <c r="H321" s="115"/>
      <c r="I321" s="129"/>
    </row>
    <row r="322" spans="6:9">
      <c r="F322" s="36"/>
      <c r="H322" s="115"/>
      <c r="I322" s="129"/>
    </row>
    <row r="323" spans="6:9">
      <c r="F323" s="36"/>
      <c r="H323" s="115"/>
      <c r="I323" s="129"/>
    </row>
    <row r="324" spans="6:9">
      <c r="F324" s="36"/>
      <c r="H324" s="115"/>
      <c r="I324" s="129"/>
    </row>
    <row r="325" spans="6:9">
      <c r="F325" s="36"/>
      <c r="H325" s="115"/>
      <c r="I325" s="129"/>
    </row>
    <row r="326" spans="6:9">
      <c r="F326" s="36"/>
      <c r="H326" s="115"/>
      <c r="I326" s="129"/>
    </row>
    <row r="327" spans="6:9">
      <c r="F327" s="36"/>
      <c r="H327" s="115"/>
      <c r="I327" s="129"/>
    </row>
    <row r="328" spans="6:9">
      <c r="F328" s="36"/>
      <c r="H328" s="115"/>
      <c r="I328" s="129"/>
    </row>
    <row r="329" spans="6:9">
      <c r="F329" s="36"/>
      <c r="H329" s="115"/>
      <c r="I329" s="129"/>
    </row>
    <row r="330" spans="6:9">
      <c r="F330" s="36"/>
      <c r="H330" s="115"/>
      <c r="I330" s="129"/>
    </row>
    <row r="331" spans="6:9">
      <c r="F331" s="36"/>
      <c r="H331" s="115"/>
      <c r="I331" s="129"/>
    </row>
    <row r="332" spans="6:9">
      <c r="F332" s="36"/>
      <c r="H332" s="115"/>
      <c r="I332" s="129"/>
    </row>
    <row r="333" spans="6:9">
      <c r="F333" s="36"/>
      <c r="H333" s="115"/>
      <c r="I333" s="129"/>
    </row>
    <row r="334" spans="6:9">
      <c r="F334" s="36"/>
      <c r="H334" s="115"/>
      <c r="I334" s="129"/>
    </row>
    <row r="335" spans="6:9">
      <c r="F335" s="36"/>
      <c r="H335" s="115"/>
      <c r="I335" s="129"/>
    </row>
    <row r="336" spans="6:9">
      <c r="F336" s="36"/>
      <c r="H336" s="115"/>
      <c r="I336" s="129"/>
    </row>
    <row r="337" spans="6:9">
      <c r="F337" s="36"/>
      <c r="H337" s="115"/>
      <c r="I337" s="129"/>
    </row>
    <row r="338" spans="6:9">
      <c r="F338" s="36"/>
      <c r="H338" s="115"/>
      <c r="I338" s="129"/>
    </row>
    <row r="339" spans="6:9">
      <c r="F339" s="36"/>
      <c r="H339" s="115"/>
      <c r="I339" s="129"/>
    </row>
    <row r="340" spans="6:9">
      <c r="F340" s="36"/>
      <c r="H340" s="115"/>
      <c r="I340" s="129"/>
    </row>
    <row r="341" spans="6:9">
      <c r="F341" s="36"/>
      <c r="H341" s="115"/>
      <c r="I341" s="129"/>
    </row>
    <row r="342" spans="6:9">
      <c r="F342" s="36"/>
      <c r="H342" s="115"/>
      <c r="I342" s="129"/>
    </row>
    <row r="343" spans="6:9">
      <c r="F343" s="36"/>
      <c r="H343" s="115"/>
      <c r="I343" s="129"/>
    </row>
    <row r="344" spans="6:9">
      <c r="F344" s="36"/>
      <c r="H344" s="115"/>
      <c r="I344" s="129"/>
    </row>
    <row r="345" spans="6:9">
      <c r="F345" s="36"/>
      <c r="H345" s="115"/>
      <c r="I345" s="129"/>
    </row>
    <row r="346" spans="6:9">
      <c r="F346" s="36"/>
      <c r="H346" s="115"/>
      <c r="I346" s="129"/>
    </row>
    <row r="347" spans="6:9">
      <c r="F347" s="36"/>
      <c r="H347" s="115"/>
      <c r="I347" s="129"/>
    </row>
    <row r="348" spans="6:9">
      <c r="F348" s="36"/>
      <c r="H348" s="115"/>
      <c r="I348" s="129"/>
    </row>
    <row r="349" spans="6:9">
      <c r="F349" s="36"/>
      <c r="H349" s="115"/>
      <c r="I349" s="129"/>
    </row>
    <row r="350" spans="6:9">
      <c r="F350" s="36"/>
      <c r="H350" s="115"/>
      <c r="I350" s="129"/>
    </row>
    <row r="351" spans="6:9">
      <c r="F351" s="36"/>
      <c r="H351" s="115"/>
      <c r="I351" s="129"/>
    </row>
    <row r="352" spans="6:9">
      <c r="F352" s="36"/>
      <c r="H352" s="115"/>
      <c r="I352" s="129"/>
    </row>
    <row r="353" spans="6:9">
      <c r="F353" s="36"/>
      <c r="H353" s="115"/>
      <c r="I353" s="129"/>
    </row>
    <row r="354" spans="6:9">
      <c r="F354" s="36"/>
      <c r="H354" s="115"/>
      <c r="I354" s="129"/>
    </row>
    <row r="355" spans="6:9">
      <c r="F355" s="36"/>
      <c r="H355" s="115"/>
      <c r="I355" s="129"/>
    </row>
    <row r="356" spans="6:9">
      <c r="F356" s="36"/>
      <c r="H356" s="115"/>
      <c r="I356" s="129"/>
    </row>
    <row r="357" spans="6:9">
      <c r="F357" s="36"/>
      <c r="H357" s="115"/>
      <c r="I357" s="129"/>
    </row>
    <row r="358" spans="6:9">
      <c r="F358" s="36"/>
      <c r="H358" s="115"/>
      <c r="I358" s="129"/>
    </row>
    <row r="359" spans="6:9">
      <c r="F359" s="36"/>
      <c r="H359" s="115"/>
      <c r="I359" s="129"/>
    </row>
    <row r="360" spans="6:9">
      <c r="F360" s="36"/>
      <c r="H360" s="115"/>
      <c r="I360" s="129"/>
    </row>
    <row r="361" spans="6:9">
      <c r="F361" s="36"/>
      <c r="H361" s="115"/>
      <c r="I361" s="129"/>
    </row>
    <row r="362" spans="6:9">
      <c r="F362" s="36"/>
      <c r="H362" s="115"/>
      <c r="I362" s="129"/>
    </row>
    <row r="363" spans="6:9">
      <c r="F363" s="36"/>
      <c r="H363" s="115"/>
      <c r="I363" s="129"/>
    </row>
    <row r="364" spans="6:9">
      <c r="F364" s="36"/>
      <c r="H364" s="115"/>
      <c r="I364" s="129"/>
    </row>
    <row r="365" spans="6:9">
      <c r="F365" s="36"/>
      <c r="H365" s="115"/>
      <c r="I365" s="129"/>
    </row>
    <row r="366" spans="6:9">
      <c r="F366" s="36"/>
      <c r="H366" s="115"/>
      <c r="I366" s="129"/>
    </row>
    <row r="367" spans="6:9">
      <c r="F367" s="36"/>
      <c r="H367" s="115"/>
      <c r="I367" s="129"/>
    </row>
    <row r="368" spans="6:9">
      <c r="F368" s="36"/>
      <c r="H368" s="115"/>
      <c r="I368" s="129"/>
    </row>
    <row r="369" spans="6:9">
      <c r="F369" s="36"/>
      <c r="H369" s="115"/>
      <c r="I369" s="129"/>
    </row>
    <row r="370" spans="6:9">
      <c r="F370" s="36"/>
      <c r="H370" s="115"/>
      <c r="I370" s="129"/>
    </row>
    <row r="371" spans="6:9">
      <c r="F371" s="36"/>
      <c r="H371" s="115"/>
      <c r="I371" s="129"/>
    </row>
    <row r="372" spans="6:9">
      <c r="F372" s="36"/>
      <c r="H372" s="115"/>
      <c r="I372" s="129"/>
    </row>
    <row r="373" spans="6:9">
      <c r="F373" s="36"/>
      <c r="H373" s="115"/>
      <c r="I373" s="129"/>
    </row>
    <row r="374" spans="6:9">
      <c r="F374" s="36"/>
      <c r="H374" s="115"/>
      <c r="I374" s="129"/>
    </row>
    <row r="375" spans="6:9">
      <c r="F375" s="36"/>
      <c r="H375" s="115"/>
      <c r="I375" s="129"/>
    </row>
    <row r="376" spans="6:9">
      <c r="F376" s="36"/>
      <c r="H376" s="115"/>
      <c r="I376" s="129"/>
    </row>
    <row r="377" spans="6:9">
      <c r="F377" s="36"/>
      <c r="H377" s="115"/>
      <c r="I377" s="129"/>
    </row>
    <row r="378" spans="6:9">
      <c r="F378" s="36"/>
      <c r="H378" s="115"/>
      <c r="I378" s="129"/>
    </row>
    <row r="379" spans="6:9">
      <c r="F379" s="36"/>
      <c r="H379" s="115"/>
      <c r="I379" s="129"/>
    </row>
    <row r="380" spans="6:9">
      <c r="F380" s="36"/>
      <c r="H380" s="115"/>
      <c r="I380" s="129"/>
    </row>
    <row r="381" spans="6:9">
      <c r="F381" s="36"/>
      <c r="H381" s="115"/>
      <c r="I381" s="129"/>
    </row>
    <row r="382" spans="6:9">
      <c r="F382" s="36"/>
      <c r="H382" s="115"/>
      <c r="I382" s="129"/>
    </row>
    <row r="383" spans="6:9">
      <c r="F383" s="36"/>
      <c r="H383" s="115"/>
      <c r="I383" s="129"/>
    </row>
    <row r="384" spans="6:9">
      <c r="F384" s="36"/>
      <c r="H384" s="115"/>
      <c r="I384" s="129"/>
    </row>
    <row r="385" spans="6:9">
      <c r="F385" s="36"/>
      <c r="H385" s="115"/>
      <c r="I385" s="129"/>
    </row>
    <row r="386" spans="6:9">
      <c r="F386" s="36"/>
      <c r="H386" s="115"/>
      <c r="I386" s="129"/>
    </row>
    <row r="387" spans="6:9">
      <c r="F387" s="36"/>
      <c r="H387" s="115"/>
      <c r="I387" s="129"/>
    </row>
    <row r="388" spans="6:9">
      <c r="F388" s="36"/>
      <c r="H388" s="115"/>
      <c r="I388" s="129"/>
    </row>
    <row r="389" spans="6:9">
      <c r="F389" s="36"/>
      <c r="H389" s="115"/>
      <c r="I389" s="129"/>
    </row>
    <row r="390" spans="6:9">
      <c r="F390" s="36"/>
      <c r="H390" s="115"/>
      <c r="I390" s="129"/>
    </row>
    <row r="391" spans="6:9">
      <c r="F391" s="36"/>
      <c r="H391" s="115"/>
      <c r="I391" s="129"/>
    </row>
    <row r="392" spans="6:9">
      <c r="F392" s="36"/>
      <c r="H392" s="115"/>
      <c r="I392" s="129"/>
    </row>
    <row r="393" spans="6:9">
      <c r="F393" s="36"/>
      <c r="H393" s="115"/>
      <c r="I393" s="129"/>
    </row>
  </sheetData>
  <phoneticPr fontId="4" type="noConversion"/>
  <conditionalFormatting sqref="D1">
    <cfRule type="cellIs" dxfId="163" priority="2" operator="equal">
      <formula>0</formula>
    </cfRule>
  </conditionalFormatting>
  <conditionalFormatting sqref="F1">
    <cfRule type="cellIs" dxfId="162" priority="1" operator="equal">
      <formula>0</formula>
    </cfRule>
  </conditionalFormatting>
  <conditionalFormatting sqref="G1">
    <cfRule type="cellIs" dxfId="161" priority="8" operator="equal">
      <formula>0</formula>
    </cfRule>
  </conditionalFormatting>
  <conditionalFormatting sqref="H1">
    <cfRule type="cellIs" dxfId="160" priority="7" operator="equal">
      <formula>0</formula>
    </cfRule>
  </conditionalFormatting>
  <conditionalFormatting sqref="I1">
    <cfRule type="cellIs" dxfId="159" priority="3" operator="equal">
      <formula>0</formula>
    </cfRule>
  </conditionalFormatting>
  <conditionalFormatting sqref="J1">
    <cfRule type="cellIs" dxfId="158" priority="5" operator="equal">
      <formula>0</formula>
    </cfRule>
  </conditionalFormatting>
  <conditionalFormatting sqref="K1">
    <cfRule type="cellIs" dxfId="157" priority="4" operator="equal">
      <formula>0</formula>
    </cfRule>
  </conditionalFormatting>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M83"/>
  <sheetViews>
    <sheetView zoomScaleNormal="100" workbookViewId="0">
      <pane ySplit="1" topLeftCell="A39" activePane="bottomLeft" state="frozen"/>
      <selection activeCell="XEK27" sqref="XEK27:XEL27"/>
      <selection pane="bottomLeft" activeCell="K49" sqref="K49:K58"/>
    </sheetView>
  </sheetViews>
  <sheetFormatPr baseColWidth="10" defaultColWidth="10.875" defaultRowHeight="15.75"/>
  <cols>
    <col min="1" max="1" width="13.5" style="7" bestFit="1" customWidth="1"/>
    <col min="2" max="2" width="10.375" style="7" bestFit="1" customWidth="1"/>
    <col min="3" max="3" width="24.75" style="36" customWidth="1"/>
    <col min="4" max="5" width="22.375" style="36" customWidth="1"/>
    <col min="6" max="6" width="2.75" style="36" customWidth="1"/>
    <col min="7" max="8" width="2.75" style="115" customWidth="1"/>
    <col min="9" max="9" width="2.75" style="129" customWidth="1"/>
    <col min="10" max="12" width="22.375" style="36" customWidth="1"/>
    <col min="13" max="13" width="255.625" style="36" bestFit="1" customWidth="1"/>
    <col min="14" max="16384" width="10.875" style="36"/>
  </cols>
  <sheetData>
    <row r="1" spans="1:13" s="37" customFormat="1" ht="18" customHeight="1">
      <c r="A1" s="87" t="s">
        <v>76</v>
      </c>
      <c r="B1" s="87" t="s">
        <v>77</v>
      </c>
      <c r="C1" s="87" t="s">
        <v>0</v>
      </c>
      <c r="D1" s="37" t="s">
        <v>100</v>
      </c>
      <c r="E1" s="87" t="s">
        <v>101</v>
      </c>
      <c r="F1" s="37" t="s">
        <v>102</v>
      </c>
      <c r="G1" s="117" t="s">
        <v>78</v>
      </c>
      <c r="H1" s="170" t="s">
        <v>79</v>
      </c>
      <c r="I1" s="123" t="s">
        <v>103</v>
      </c>
      <c r="J1" s="37" t="s">
        <v>104</v>
      </c>
      <c r="K1" s="37" t="s">
        <v>105</v>
      </c>
      <c r="L1" s="37" t="s">
        <v>116</v>
      </c>
      <c r="M1" s="87" t="s">
        <v>74</v>
      </c>
    </row>
    <row r="2" spans="1:13" ht="18" customHeight="1">
      <c r="A2" s="9" t="s">
        <v>197</v>
      </c>
      <c r="B2" s="189">
        <v>2020</v>
      </c>
      <c r="C2" s="7" t="s">
        <v>198</v>
      </c>
      <c r="D2" s="190"/>
      <c r="E2" s="172" t="s">
        <v>201</v>
      </c>
      <c r="F2" s="191"/>
      <c r="G2" s="192"/>
      <c r="H2" s="192"/>
      <c r="I2" s="193"/>
      <c r="J2" s="191"/>
      <c r="K2" s="194">
        <v>3.0000000000000001E-3</v>
      </c>
      <c r="L2" s="191"/>
      <c r="M2" s="102" t="s">
        <v>136</v>
      </c>
    </row>
    <row r="3" spans="1:13">
      <c r="A3" s="9" t="s">
        <v>197</v>
      </c>
      <c r="B3" s="189">
        <v>2020</v>
      </c>
      <c r="C3" s="7" t="s">
        <v>198</v>
      </c>
      <c r="D3" s="190"/>
      <c r="E3" s="152" t="s">
        <v>195</v>
      </c>
      <c r="F3" s="191"/>
      <c r="G3" s="192"/>
      <c r="H3" s="192"/>
      <c r="I3" s="193"/>
      <c r="J3" s="191"/>
      <c r="K3" s="194">
        <v>0.20300000000000001</v>
      </c>
      <c r="L3" s="191"/>
      <c r="M3" s="46"/>
    </row>
    <row r="4" spans="1:13">
      <c r="A4" s="9" t="s">
        <v>197</v>
      </c>
      <c r="B4" s="189">
        <v>2020</v>
      </c>
      <c r="C4" s="7" t="s">
        <v>198</v>
      </c>
      <c r="D4" s="190"/>
      <c r="E4" s="152" t="s">
        <v>202</v>
      </c>
      <c r="F4" s="191"/>
      <c r="G4" s="192"/>
      <c r="H4" s="192"/>
      <c r="I4" s="193"/>
      <c r="J4" s="191"/>
      <c r="K4" s="194">
        <v>3.9E-2</v>
      </c>
      <c r="L4" s="191"/>
      <c r="M4" s="21"/>
    </row>
    <row r="5" spans="1:13">
      <c r="A5" s="9" t="s">
        <v>197</v>
      </c>
      <c r="B5" s="189">
        <v>2020</v>
      </c>
      <c r="C5" s="7" t="s">
        <v>198</v>
      </c>
      <c r="D5" s="190"/>
      <c r="E5" s="172" t="s">
        <v>203</v>
      </c>
      <c r="F5" s="191"/>
      <c r="G5" s="192"/>
      <c r="H5" s="192"/>
      <c r="I5" s="193"/>
      <c r="J5" s="191"/>
      <c r="K5" s="194">
        <v>3.2000000000000001E-2</v>
      </c>
      <c r="L5" s="191"/>
      <c r="M5" s="21"/>
    </row>
    <row r="6" spans="1:13">
      <c r="A6" s="9" t="s">
        <v>197</v>
      </c>
      <c r="B6" s="189">
        <v>2020</v>
      </c>
      <c r="C6" s="7" t="s">
        <v>198</v>
      </c>
      <c r="D6" s="7"/>
      <c r="E6" s="172" t="s">
        <v>204</v>
      </c>
      <c r="K6" s="194">
        <v>0.19600000000000001</v>
      </c>
      <c r="M6" s="21"/>
    </row>
    <row r="7" spans="1:13">
      <c r="A7" s="9" t="s">
        <v>197</v>
      </c>
      <c r="B7" s="189">
        <v>2020</v>
      </c>
      <c r="C7" s="7" t="s">
        <v>198</v>
      </c>
      <c r="D7" s="7"/>
      <c r="E7" s="172" t="s">
        <v>113</v>
      </c>
      <c r="K7" s="194">
        <v>0.122</v>
      </c>
      <c r="M7" s="21"/>
    </row>
    <row r="8" spans="1:13">
      <c r="A8" s="9" t="s">
        <v>197</v>
      </c>
      <c r="B8" s="189">
        <v>2020</v>
      </c>
      <c r="C8" s="7" t="s">
        <v>198</v>
      </c>
      <c r="D8" s="7"/>
      <c r="E8" s="172" t="s">
        <v>205</v>
      </c>
      <c r="G8" s="36"/>
      <c r="K8" s="194">
        <v>4.0000000000000001E-3</v>
      </c>
      <c r="M8" s="21"/>
    </row>
    <row r="9" spans="1:13">
      <c r="A9" s="9" t="s">
        <v>197</v>
      </c>
      <c r="B9" s="189">
        <v>2020</v>
      </c>
      <c r="C9" s="7" t="s">
        <v>198</v>
      </c>
      <c r="D9" s="7"/>
      <c r="E9" s="152" t="s">
        <v>194</v>
      </c>
      <c r="K9" s="194">
        <v>0.32300000000000001</v>
      </c>
      <c r="M9" s="21"/>
    </row>
    <row r="10" spans="1:13">
      <c r="A10" s="9" t="s">
        <v>197</v>
      </c>
      <c r="B10" s="189">
        <v>2020</v>
      </c>
      <c r="C10" s="7" t="s">
        <v>198</v>
      </c>
      <c r="D10" s="7"/>
      <c r="E10" s="152" t="s">
        <v>206</v>
      </c>
      <c r="K10" s="194">
        <v>0.01</v>
      </c>
      <c r="M10" s="21"/>
    </row>
    <row r="11" spans="1:13">
      <c r="A11" s="9" t="s">
        <v>197</v>
      </c>
      <c r="B11" s="189">
        <v>2020</v>
      </c>
      <c r="C11" s="7" t="s">
        <v>198</v>
      </c>
      <c r="D11" s="7"/>
      <c r="E11" s="172" t="s">
        <v>207</v>
      </c>
      <c r="K11" s="194">
        <v>4.4999999999999998E-2</v>
      </c>
      <c r="M11" s="21"/>
    </row>
    <row r="12" spans="1:13">
      <c r="A12" s="9" t="s">
        <v>197</v>
      </c>
      <c r="B12" s="189">
        <v>2020</v>
      </c>
      <c r="C12" s="7" t="s">
        <v>198</v>
      </c>
      <c r="D12" s="7"/>
      <c r="E12" s="152" t="s">
        <v>208</v>
      </c>
      <c r="K12" s="194">
        <v>1E-3</v>
      </c>
      <c r="M12" s="21"/>
    </row>
    <row r="13" spans="1:13">
      <c r="A13" s="9" t="s">
        <v>197</v>
      </c>
      <c r="B13" s="189">
        <v>2020</v>
      </c>
      <c r="C13" s="7" t="s">
        <v>198</v>
      </c>
      <c r="D13" s="7"/>
      <c r="E13" s="152" t="s">
        <v>209</v>
      </c>
      <c r="K13" s="194">
        <v>2.1999999999999999E-2</v>
      </c>
      <c r="M13" s="21"/>
    </row>
    <row r="14" spans="1:13">
      <c r="A14" s="9" t="s">
        <v>197</v>
      </c>
      <c r="B14" s="152">
        <v>2019</v>
      </c>
      <c r="C14" s="7" t="s">
        <v>198</v>
      </c>
      <c r="D14" s="7"/>
      <c r="E14" s="172" t="s">
        <v>201</v>
      </c>
      <c r="K14" s="36">
        <v>0.3</v>
      </c>
      <c r="M14" s="21"/>
    </row>
    <row r="15" spans="1:13">
      <c r="A15" s="9" t="s">
        <v>197</v>
      </c>
      <c r="B15" s="152">
        <v>2019</v>
      </c>
      <c r="C15" s="7" t="s">
        <v>198</v>
      </c>
      <c r="D15" s="7"/>
      <c r="E15" s="152" t="s">
        <v>195</v>
      </c>
      <c r="K15" s="36">
        <v>21.2</v>
      </c>
      <c r="M15" s="21"/>
    </row>
    <row r="16" spans="1:13">
      <c r="A16" s="9" t="s">
        <v>197</v>
      </c>
      <c r="B16" s="152">
        <v>2019</v>
      </c>
      <c r="C16" s="7" t="s">
        <v>198</v>
      </c>
      <c r="D16" s="7"/>
      <c r="E16" s="152" t="s">
        <v>202</v>
      </c>
      <c r="K16" s="36">
        <v>4.5</v>
      </c>
      <c r="M16" s="21"/>
    </row>
    <row r="17" spans="1:13">
      <c r="A17" s="9" t="s">
        <v>197</v>
      </c>
      <c r="B17" s="152">
        <v>2019</v>
      </c>
      <c r="C17" s="7" t="s">
        <v>198</v>
      </c>
      <c r="D17" s="7"/>
      <c r="E17" s="172" t="s">
        <v>203</v>
      </c>
      <c r="K17" s="36">
        <v>3.5</v>
      </c>
      <c r="M17" s="21"/>
    </row>
    <row r="18" spans="1:13">
      <c r="A18" s="9" t="s">
        <v>197</v>
      </c>
      <c r="B18" s="152">
        <v>2019</v>
      </c>
      <c r="C18" s="7" t="s">
        <v>198</v>
      </c>
      <c r="D18" s="7"/>
      <c r="E18" s="172" t="s">
        <v>204</v>
      </c>
      <c r="K18" s="36">
        <v>16.2</v>
      </c>
      <c r="M18" s="21"/>
    </row>
    <row r="19" spans="1:13">
      <c r="A19" s="9" t="s">
        <v>197</v>
      </c>
      <c r="B19" s="152">
        <v>2019</v>
      </c>
      <c r="C19" s="7" t="s">
        <v>198</v>
      </c>
      <c r="D19" s="7"/>
      <c r="E19" s="172" t="s">
        <v>113</v>
      </c>
      <c r="K19" s="36">
        <v>11.5</v>
      </c>
      <c r="M19" s="21"/>
    </row>
    <row r="20" spans="1:13">
      <c r="A20" s="9" t="s">
        <v>197</v>
      </c>
      <c r="B20" s="152">
        <v>2019</v>
      </c>
      <c r="C20" s="7" t="s">
        <v>198</v>
      </c>
      <c r="D20" s="7"/>
      <c r="E20" s="172" t="s">
        <v>205</v>
      </c>
      <c r="K20" s="36">
        <v>0.4</v>
      </c>
      <c r="M20" s="21"/>
    </row>
    <row r="21" spans="1:13">
      <c r="A21" s="9" t="s">
        <v>197</v>
      </c>
      <c r="B21" s="152">
        <v>2019</v>
      </c>
      <c r="C21" s="7" t="s">
        <v>198</v>
      </c>
      <c r="D21" s="7"/>
      <c r="E21" s="152" t="s">
        <v>194</v>
      </c>
      <c r="K21" s="36">
        <v>34</v>
      </c>
      <c r="M21" s="21"/>
    </row>
    <row r="22" spans="1:13">
      <c r="A22" s="9" t="s">
        <v>197</v>
      </c>
      <c r="B22" s="152">
        <v>2019</v>
      </c>
      <c r="C22" s="7" t="s">
        <v>198</v>
      </c>
      <c r="D22" s="7"/>
      <c r="E22" s="152" t="s">
        <v>206</v>
      </c>
      <c r="K22" s="36">
        <v>1</v>
      </c>
      <c r="M22" s="21"/>
    </row>
    <row r="23" spans="1:13">
      <c r="A23" s="9" t="s">
        <v>197</v>
      </c>
      <c r="B23" s="152">
        <v>2019</v>
      </c>
      <c r="C23" s="7" t="s">
        <v>198</v>
      </c>
      <c r="D23" s="7"/>
      <c r="E23" s="172" t="s">
        <v>207</v>
      </c>
      <c r="K23" s="36">
        <v>4.9000000000000004</v>
      </c>
      <c r="M23" s="21"/>
    </row>
    <row r="24" spans="1:13">
      <c r="A24" s="9" t="s">
        <v>197</v>
      </c>
      <c r="B24" s="152">
        <v>2019</v>
      </c>
      <c r="C24" s="7" t="s">
        <v>198</v>
      </c>
      <c r="D24" s="7"/>
      <c r="E24" s="152" t="s">
        <v>208</v>
      </c>
      <c r="K24" s="36">
        <v>0.1</v>
      </c>
      <c r="M24" s="46"/>
    </row>
    <row r="25" spans="1:13">
      <c r="A25" s="9" t="s">
        <v>197</v>
      </c>
      <c r="B25" s="152">
        <v>2019</v>
      </c>
      <c r="C25" s="7" t="s">
        <v>198</v>
      </c>
      <c r="D25" s="7"/>
      <c r="E25" s="152" t="s">
        <v>209</v>
      </c>
      <c r="K25" s="36">
        <v>2.4</v>
      </c>
      <c r="M25" s="21"/>
    </row>
    <row r="26" spans="1:13">
      <c r="A26" s="9" t="s">
        <v>197</v>
      </c>
      <c r="B26" s="152">
        <v>2018</v>
      </c>
      <c r="C26" s="7" t="s">
        <v>198</v>
      </c>
      <c r="D26" s="7"/>
      <c r="E26" s="172" t="s">
        <v>201</v>
      </c>
      <c r="K26" s="36">
        <v>0.3</v>
      </c>
      <c r="M26" s="21"/>
    </row>
    <row r="27" spans="1:13">
      <c r="A27" s="9" t="s">
        <v>197</v>
      </c>
      <c r="B27" s="152">
        <v>2018</v>
      </c>
      <c r="C27" s="7" t="s">
        <v>198</v>
      </c>
      <c r="D27" s="7"/>
      <c r="E27" s="152" t="s">
        <v>195</v>
      </c>
      <c r="K27" s="36">
        <v>22.6</v>
      </c>
      <c r="M27" s="21"/>
    </row>
    <row r="28" spans="1:13">
      <c r="A28" s="9" t="s">
        <v>197</v>
      </c>
      <c r="B28" s="152">
        <v>2018</v>
      </c>
      <c r="C28" s="7" t="s">
        <v>198</v>
      </c>
      <c r="D28" s="7"/>
      <c r="E28" s="152" t="s">
        <v>202</v>
      </c>
      <c r="K28" s="36">
        <v>6</v>
      </c>
      <c r="M28" s="21"/>
    </row>
    <row r="29" spans="1:13">
      <c r="A29" s="9" t="s">
        <v>197</v>
      </c>
      <c r="B29" s="152">
        <v>2018</v>
      </c>
      <c r="C29" s="7" t="s">
        <v>198</v>
      </c>
      <c r="D29" s="7"/>
      <c r="E29" s="172" t="s">
        <v>203</v>
      </c>
      <c r="K29" s="36">
        <v>3.9</v>
      </c>
      <c r="M29" s="21"/>
    </row>
    <row r="30" spans="1:13">
      <c r="A30" s="9" t="s">
        <v>197</v>
      </c>
      <c r="B30" s="152">
        <v>2018</v>
      </c>
      <c r="C30" s="7" t="s">
        <v>198</v>
      </c>
      <c r="D30" s="7"/>
      <c r="E30" s="172" t="s">
        <v>204</v>
      </c>
      <c r="K30" s="36">
        <v>15.2</v>
      </c>
      <c r="M30" s="21"/>
    </row>
    <row r="31" spans="1:13">
      <c r="A31" s="9" t="s">
        <v>197</v>
      </c>
      <c r="B31" s="152">
        <v>2018</v>
      </c>
      <c r="C31" s="7" t="s">
        <v>198</v>
      </c>
      <c r="D31" s="7"/>
      <c r="E31" s="172" t="s">
        <v>113</v>
      </c>
      <c r="K31" s="36">
        <v>11.3</v>
      </c>
      <c r="M31" s="21"/>
    </row>
    <row r="32" spans="1:13">
      <c r="A32" s="9" t="s">
        <v>197</v>
      </c>
      <c r="B32" s="152">
        <v>2018</v>
      </c>
      <c r="C32" s="7" t="s">
        <v>198</v>
      </c>
      <c r="D32" s="7"/>
      <c r="E32" s="172" t="s">
        <v>205</v>
      </c>
      <c r="K32" s="36">
        <v>0.4</v>
      </c>
      <c r="M32" s="21"/>
    </row>
    <row r="33" spans="1:13">
      <c r="A33" s="9" t="s">
        <v>197</v>
      </c>
      <c r="B33" s="152">
        <v>2018</v>
      </c>
      <c r="C33" s="7" t="s">
        <v>198</v>
      </c>
      <c r="D33" s="7"/>
      <c r="E33" s="152" t="s">
        <v>194</v>
      </c>
      <c r="K33" s="36">
        <v>32.5</v>
      </c>
      <c r="M33" s="21"/>
    </row>
    <row r="34" spans="1:13">
      <c r="A34" s="9" t="s">
        <v>197</v>
      </c>
      <c r="B34" s="152">
        <v>2018</v>
      </c>
      <c r="C34" s="7" t="s">
        <v>198</v>
      </c>
      <c r="D34" s="7"/>
      <c r="E34" s="152" t="s">
        <v>206</v>
      </c>
      <c r="K34" s="36">
        <v>1.1000000000000001</v>
      </c>
      <c r="M34" s="46"/>
    </row>
    <row r="35" spans="1:13">
      <c r="A35" s="9" t="s">
        <v>197</v>
      </c>
      <c r="B35" s="152">
        <v>2018</v>
      </c>
      <c r="C35" s="7" t="s">
        <v>198</v>
      </c>
      <c r="D35" s="7"/>
      <c r="E35" s="172" t="s">
        <v>207</v>
      </c>
      <c r="K35" s="36">
        <v>4.7</v>
      </c>
      <c r="M35" s="21"/>
    </row>
    <row r="36" spans="1:13">
      <c r="A36" s="9" t="s">
        <v>197</v>
      </c>
      <c r="B36" s="152">
        <v>2018</v>
      </c>
      <c r="C36" s="7" t="s">
        <v>198</v>
      </c>
      <c r="D36" s="7"/>
      <c r="E36" s="152" t="s">
        <v>208</v>
      </c>
      <c r="K36" s="36">
        <v>0.1</v>
      </c>
      <c r="M36" s="21"/>
    </row>
    <row r="37" spans="1:13">
      <c r="A37" s="9" t="s">
        <v>197</v>
      </c>
      <c r="B37" s="152">
        <v>2018</v>
      </c>
      <c r="C37" s="7" t="s">
        <v>198</v>
      </c>
      <c r="D37" s="7"/>
      <c r="E37" s="152" t="s">
        <v>209</v>
      </c>
      <c r="K37" s="36">
        <v>2</v>
      </c>
      <c r="M37" s="21"/>
    </row>
    <row r="38" spans="1:13">
      <c r="A38" s="9" t="s">
        <v>197</v>
      </c>
      <c r="B38" s="189">
        <v>2021</v>
      </c>
      <c r="C38" s="7" t="s">
        <v>198</v>
      </c>
      <c r="D38" s="190"/>
      <c r="E38" s="172" t="s">
        <v>201</v>
      </c>
      <c r="J38" s="274">
        <v>7258</v>
      </c>
      <c r="K38" s="275">
        <v>2.1044952342954434E-3</v>
      </c>
      <c r="M38" s="21"/>
    </row>
    <row r="39" spans="1:13">
      <c r="A39" s="9" t="s">
        <v>197</v>
      </c>
      <c r="B39" s="189">
        <v>2021</v>
      </c>
      <c r="C39" s="7" t="s">
        <v>198</v>
      </c>
      <c r="D39" s="190"/>
      <c r="E39" s="152" t="s">
        <v>195</v>
      </c>
      <c r="J39" s="274">
        <v>729564</v>
      </c>
      <c r="K39" s="275">
        <v>0.21154091500599628</v>
      </c>
      <c r="M39" s="21"/>
    </row>
    <row r="40" spans="1:13">
      <c r="A40" s="9" t="s">
        <v>197</v>
      </c>
      <c r="B40" s="189">
        <v>2021</v>
      </c>
      <c r="C40" s="7" t="s">
        <v>198</v>
      </c>
      <c r="D40" s="190"/>
      <c r="E40" s="152" t="s">
        <v>202</v>
      </c>
      <c r="J40" s="274">
        <v>276961</v>
      </c>
      <c r="K40" s="275">
        <v>8.0306297132226548E-2</v>
      </c>
      <c r="M40" s="21"/>
    </row>
    <row r="41" spans="1:13">
      <c r="A41" s="9" t="s">
        <v>197</v>
      </c>
      <c r="B41" s="189">
        <v>2021</v>
      </c>
      <c r="C41" s="7" t="s">
        <v>198</v>
      </c>
      <c r="D41" s="190"/>
      <c r="E41" s="172" t="s">
        <v>203</v>
      </c>
      <c r="J41" s="274">
        <v>134472</v>
      </c>
      <c r="K41" s="275">
        <v>3.8990862930032635E-2</v>
      </c>
      <c r="M41" s="21"/>
    </row>
    <row r="42" spans="1:13">
      <c r="A42" s="9" t="s">
        <v>197</v>
      </c>
      <c r="B42" s="189">
        <v>2021</v>
      </c>
      <c r="C42" s="7" t="s">
        <v>198</v>
      </c>
      <c r="D42" s="7"/>
      <c r="E42" s="172" t="s">
        <v>204</v>
      </c>
      <c r="J42" s="274">
        <v>617522</v>
      </c>
      <c r="K42" s="275">
        <v>0.17905374842554297</v>
      </c>
      <c r="M42" s="21"/>
    </row>
    <row r="43" spans="1:13">
      <c r="A43" s="9" t="s">
        <v>197</v>
      </c>
      <c r="B43" s="189">
        <v>2021</v>
      </c>
      <c r="C43" s="7" t="s">
        <v>198</v>
      </c>
      <c r="D43" s="7"/>
      <c r="E43" s="172" t="s">
        <v>113</v>
      </c>
      <c r="J43" s="274">
        <v>365849</v>
      </c>
      <c r="K43" s="275">
        <v>0.10607983975912837</v>
      </c>
      <c r="M43" s="21"/>
    </row>
    <row r="44" spans="1:13">
      <c r="A44" s="9" t="s">
        <v>197</v>
      </c>
      <c r="B44" s="189">
        <v>2021</v>
      </c>
      <c r="C44" s="7" t="s">
        <v>198</v>
      </c>
      <c r="D44" s="7"/>
      <c r="E44" s="172" t="s">
        <v>205</v>
      </c>
      <c r="J44" s="274">
        <v>14425</v>
      </c>
      <c r="K44" s="275">
        <v>4.1826045404673154E-3</v>
      </c>
      <c r="M44" s="21"/>
    </row>
    <row r="45" spans="1:13">
      <c r="A45" s="9" t="s">
        <v>197</v>
      </c>
      <c r="B45" s="189">
        <v>2021</v>
      </c>
      <c r="C45" s="7" t="s">
        <v>198</v>
      </c>
      <c r="D45" s="7"/>
      <c r="E45" s="152" t="s">
        <v>194</v>
      </c>
      <c r="J45" s="274">
        <v>1057412</v>
      </c>
      <c r="K45" s="275">
        <v>0.30660216515387345</v>
      </c>
      <c r="M45" s="21"/>
    </row>
    <row r="46" spans="1:13">
      <c r="A46" s="9" t="s">
        <v>197</v>
      </c>
      <c r="B46" s="189">
        <v>2021</v>
      </c>
      <c r="C46" s="7" t="s">
        <v>198</v>
      </c>
      <c r="D46" s="7"/>
      <c r="E46" s="152" t="s">
        <v>206</v>
      </c>
      <c r="J46" s="274">
        <v>36649</v>
      </c>
      <c r="K46" s="275">
        <v>1.062657010770098E-2</v>
      </c>
      <c r="M46" s="21"/>
    </row>
    <row r="47" spans="1:13">
      <c r="A47" s="9" t="s">
        <v>197</v>
      </c>
      <c r="B47" s="189">
        <v>2021</v>
      </c>
      <c r="C47" s="7" t="s">
        <v>198</v>
      </c>
      <c r="D47" s="7"/>
      <c r="E47" s="172" t="s">
        <v>207</v>
      </c>
      <c r="J47" s="274">
        <v>139316</v>
      </c>
      <c r="K47" s="275">
        <v>4.0395406180918164E-2</v>
      </c>
      <c r="M47" s="21"/>
    </row>
    <row r="48" spans="1:13">
      <c r="A48" s="9" t="s">
        <v>197</v>
      </c>
      <c r="B48" s="189">
        <v>2021</v>
      </c>
      <c r="C48" s="7" t="s">
        <v>198</v>
      </c>
      <c r="D48" s="7"/>
      <c r="E48" s="152" t="s">
        <v>208</v>
      </c>
      <c r="J48" s="274">
        <v>3034</v>
      </c>
      <c r="K48" s="275">
        <v>8.7972424095513575E-4</v>
      </c>
      <c r="M48" s="21"/>
    </row>
    <row r="49" spans="1:13">
      <c r="A49" s="9" t="s">
        <v>197</v>
      </c>
      <c r="B49" s="189">
        <v>2022</v>
      </c>
      <c r="C49" s="7" t="s">
        <v>198</v>
      </c>
      <c r="D49" s="190"/>
      <c r="E49" s="172" t="s">
        <v>201</v>
      </c>
      <c r="J49" s="274">
        <v>4035</v>
      </c>
      <c r="K49" s="275">
        <v>1.2196338378113692E-3</v>
      </c>
      <c r="M49" s="21"/>
    </row>
    <row r="50" spans="1:13">
      <c r="A50" s="9" t="s">
        <v>197</v>
      </c>
      <c r="B50" s="189">
        <v>2022</v>
      </c>
      <c r="C50" s="7" t="s">
        <v>198</v>
      </c>
      <c r="D50" s="190"/>
      <c r="E50" s="152" t="s">
        <v>195</v>
      </c>
      <c r="J50" s="274">
        <v>657716</v>
      </c>
      <c r="K50" s="275">
        <v>0.19880364046343063</v>
      </c>
      <c r="M50" s="21"/>
    </row>
    <row r="51" spans="1:13">
      <c r="A51" s="9" t="s">
        <v>197</v>
      </c>
      <c r="B51" s="189">
        <v>2022</v>
      </c>
      <c r="C51" s="7" t="s">
        <v>198</v>
      </c>
      <c r="D51" s="190"/>
      <c r="E51" s="152" t="s">
        <v>202</v>
      </c>
      <c r="J51" s="274">
        <v>363875</v>
      </c>
      <c r="K51" s="275">
        <v>0.10998618655108104</v>
      </c>
      <c r="M51" s="21"/>
    </row>
    <row r="52" spans="1:13">
      <c r="A52" s="9" t="s">
        <v>197</v>
      </c>
      <c r="B52" s="189">
        <v>2022</v>
      </c>
      <c r="C52" s="7" t="s">
        <v>198</v>
      </c>
      <c r="D52" s="190"/>
      <c r="E52" s="172" t="s">
        <v>203</v>
      </c>
      <c r="J52" s="274">
        <v>119377</v>
      </c>
      <c r="K52" s="275">
        <v>3.6083328043719415E-2</v>
      </c>
      <c r="M52" s="21"/>
    </row>
    <row r="53" spans="1:13">
      <c r="A53" s="9" t="s">
        <v>197</v>
      </c>
      <c r="B53" s="189">
        <v>2022</v>
      </c>
      <c r="C53" s="7" t="s">
        <v>198</v>
      </c>
      <c r="D53" s="7"/>
      <c r="E53" s="172" t="s">
        <v>204</v>
      </c>
      <c r="J53" s="274">
        <v>685576</v>
      </c>
      <c r="K53" s="275">
        <v>0.20722470582190022</v>
      </c>
      <c r="M53" s="21"/>
    </row>
    <row r="54" spans="1:13">
      <c r="A54" s="9" t="s">
        <v>197</v>
      </c>
      <c r="B54" s="189">
        <v>2022</v>
      </c>
      <c r="C54" s="7" t="s">
        <v>198</v>
      </c>
      <c r="D54" s="7"/>
      <c r="E54" s="172" t="s">
        <v>113</v>
      </c>
      <c r="J54" s="274">
        <v>316818</v>
      </c>
      <c r="K54" s="275">
        <v>9.5762565855693288E-2</v>
      </c>
      <c r="M54" s="21"/>
    </row>
    <row r="55" spans="1:13">
      <c r="A55" s="9" t="s">
        <v>197</v>
      </c>
      <c r="B55" s="189">
        <v>2022</v>
      </c>
      <c r="C55" s="7" t="s">
        <v>198</v>
      </c>
      <c r="D55" s="7"/>
      <c r="E55" s="172" t="s">
        <v>205</v>
      </c>
      <c r="J55" s="274">
        <v>13174</v>
      </c>
      <c r="K55" s="275">
        <v>3.9820213579496852E-3</v>
      </c>
      <c r="M55" s="21"/>
    </row>
    <row r="56" spans="1:13">
      <c r="A56" s="9" t="s">
        <v>197</v>
      </c>
      <c r="B56" s="189">
        <v>2022</v>
      </c>
      <c r="C56" s="7" t="s">
        <v>198</v>
      </c>
      <c r="D56" s="7"/>
      <c r="E56" s="152" t="s">
        <v>194</v>
      </c>
      <c r="J56" s="274">
        <v>934288</v>
      </c>
      <c r="K56" s="275">
        <v>0.28240130336086955</v>
      </c>
      <c r="M56" s="21"/>
    </row>
    <row r="57" spans="1:13">
      <c r="A57" s="9" t="s">
        <v>197</v>
      </c>
      <c r="B57" s="189">
        <v>2022</v>
      </c>
      <c r="C57" s="7" t="s">
        <v>198</v>
      </c>
      <c r="D57" s="7"/>
      <c r="E57" s="152" t="s">
        <v>206</v>
      </c>
      <c r="J57" s="274">
        <v>35529</v>
      </c>
      <c r="K57" s="275">
        <v>1.0739125309442415E-2</v>
      </c>
      <c r="M57" s="21"/>
    </row>
    <row r="58" spans="1:13">
      <c r="A58" s="9" t="s">
        <v>197</v>
      </c>
      <c r="B58" s="189">
        <v>2022</v>
      </c>
      <c r="C58" s="7" t="s">
        <v>198</v>
      </c>
      <c r="D58" s="7"/>
      <c r="E58" s="172" t="s">
        <v>207</v>
      </c>
      <c r="J58" s="274">
        <v>118004</v>
      </c>
      <c r="K58" s="275">
        <v>3.5668320048845806E-2</v>
      </c>
      <c r="M58" s="21"/>
    </row>
    <row r="59" spans="1:13">
      <c r="A59" s="9"/>
      <c r="B59" s="152"/>
      <c r="C59" s="7"/>
      <c r="D59" s="7"/>
      <c r="E59" s="172"/>
      <c r="M59" s="21"/>
    </row>
    <row r="60" spans="1:13">
      <c r="A60" s="9"/>
      <c r="B60" s="152"/>
      <c r="C60" s="7"/>
      <c r="D60" s="7"/>
      <c r="E60" s="172"/>
      <c r="M60" s="21"/>
    </row>
    <row r="61" spans="1:13">
      <c r="A61" s="9"/>
      <c r="B61" s="152"/>
      <c r="C61" s="7"/>
      <c r="D61" s="7"/>
      <c r="E61" s="172"/>
      <c r="M61" s="21"/>
    </row>
    <row r="62" spans="1:13">
      <c r="A62" s="9"/>
      <c r="B62" s="152"/>
      <c r="C62" s="7"/>
      <c r="D62" s="7"/>
      <c r="E62" s="172"/>
      <c r="M62" s="21"/>
    </row>
    <row r="63" spans="1:13">
      <c r="A63" s="9"/>
      <c r="B63" s="152"/>
      <c r="C63" s="7"/>
      <c r="D63" s="7"/>
      <c r="E63" s="172"/>
      <c r="M63" s="21"/>
    </row>
    <row r="64" spans="1:13">
      <c r="A64" s="9"/>
      <c r="B64" s="152"/>
      <c r="C64" s="7"/>
      <c r="D64" s="7"/>
      <c r="E64" s="172"/>
      <c r="M64" s="21"/>
    </row>
    <row r="65" spans="1:13">
      <c r="A65" s="9"/>
      <c r="B65" s="152"/>
      <c r="C65" s="7"/>
      <c r="D65" s="7"/>
      <c r="E65" s="172"/>
      <c r="M65" s="21"/>
    </row>
    <row r="66" spans="1:13">
      <c r="A66" s="9"/>
      <c r="B66" s="152"/>
      <c r="C66" s="7"/>
      <c r="D66" s="7"/>
      <c r="E66" s="172"/>
      <c r="M66" s="21"/>
    </row>
    <row r="67" spans="1:13">
      <c r="A67" s="9"/>
      <c r="B67" s="152"/>
      <c r="C67" s="7"/>
      <c r="D67" s="7"/>
      <c r="E67" s="172"/>
      <c r="M67" s="21"/>
    </row>
    <row r="68" spans="1:13">
      <c r="A68" s="9"/>
      <c r="B68" s="152"/>
      <c r="C68" s="7"/>
      <c r="D68" s="7"/>
      <c r="E68" s="172"/>
      <c r="M68" s="21"/>
    </row>
    <row r="69" spans="1:13">
      <c r="A69" s="9"/>
      <c r="B69" s="152"/>
      <c r="C69" s="7"/>
      <c r="D69" s="7"/>
      <c r="E69" s="172"/>
      <c r="M69" s="21"/>
    </row>
    <row r="70" spans="1:13">
      <c r="A70" s="9"/>
      <c r="B70" s="152"/>
      <c r="C70" s="7"/>
      <c r="D70" s="7"/>
      <c r="E70" s="172"/>
      <c r="M70" s="21"/>
    </row>
    <row r="71" spans="1:13">
      <c r="A71" s="9"/>
      <c r="B71" s="152"/>
      <c r="C71" s="7"/>
      <c r="D71" s="7"/>
      <c r="E71" s="172"/>
      <c r="M71" s="21"/>
    </row>
    <row r="72" spans="1:13">
      <c r="A72" s="9"/>
      <c r="B72" s="152"/>
      <c r="C72" s="7"/>
      <c r="D72" s="7"/>
      <c r="E72" s="172"/>
      <c r="M72" s="21"/>
    </row>
    <row r="73" spans="1:13">
      <c r="A73" s="9"/>
      <c r="B73" s="152"/>
      <c r="C73" s="7"/>
      <c r="D73" s="7"/>
      <c r="E73" s="172"/>
      <c r="M73" s="21"/>
    </row>
    <row r="74" spans="1:13">
      <c r="A74" s="9"/>
      <c r="B74" s="152"/>
      <c r="C74" s="7"/>
      <c r="D74" s="7"/>
      <c r="E74" s="172"/>
      <c r="M74" s="21"/>
    </row>
    <row r="75" spans="1:13">
      <c r="A75" s="9"/>
      <c r="B75" s="152"/>
      <c r="C75" s="7"/>
      <c r="D75" s="7"/>
      <c r="E75" s="172"/>
      <c r="M75" s="21"/>
    </row>
    <row r="76" spans="1:13">
      <c r="A76" s="9"/>
      <c r="B76" s="152"/>
      <c r="C76" s="7"/>
      <c r="D76" s="7"/>
      <c r="E76" s="172"/>
      <c r="M76" s="21"/>
    </row>
    <row r="77" spans="1:13">
      <c r="A77" s="9"/>
      <c r="B77" s="152"/>
      <c r="C77" s="7"/>
      <c r="D77" s="7"/>
      <c r="E77" s="172"/>
      <c r="M77" s="21"/>
    </row>
    <row r="78" spans="1:13">
      <c r="A78" s="9"/>
      <c r="B78" s="152"/>
      <c r="C78" s="7"/>
      <c r="D78" s="7"/>
      <c r="E78" s="172"/>
      <c r="M78" s="21"/>
    </row>
    <row r="79" spans="1:13">
      <c r="A79" s="9"/>
      <c r="B79" s="152"/>
      <c r="C79" s="7"/>
      <c r="D79" s="7"/>
      <c r="E79" s="172"/>
      <c r="M79" s="21"/>
    </row>
    <row r="80" spans="1:13">
      <c r="A80" s="9"/>
      <c r="B80" s="152"/>
      <c r="C80" s="7"/>
      <c r="D80" s="7"/>
      <c r="E80" s="172"/>
      <c r="M80" s="21"/>
    </row>
    <row r="81" spans="1:5">
      <c r="A81" s="9"/>
      <c r="B81" s="152"/>
      <c r="C81" s="7"/>
      <c r="D81" s="7"/>
      <c r="E81" s="172"/>
    </row>
    <row r="82" spans="1:5">
      <c r="A82" s="9"/>
      <c r="B82" s="152"/>
      <c r="C82" s="7"/>
      <c r="D82" s="7"/>
      <c r="E82" s="172"/>
    </row>
    <row r="83" spans="1:5">
      <c r="A83" s="9"/>
      <c r="B83" s="152"/>
      <c r="C83" s="7"/>
      <c r="D83" s="7"/>
      <c r="E83" s="172"/>
    </row>
  </sheetData>
  <phoneticPr fontId="4" type="noConversion"/>
  <pageMargins left="0.7" right="0.7" top="0.75" bottom="0.75" header="0.3" footer="0.3"/>
  <pageSetup paperSize="9" orientation="portrait" horizontalDpi="0" verticalDpi="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M213"/>
  <sheetViews>
    <sheetView topLeftCell="C1" zoomScaleNormal="100" workbookViewId="0">
      <pane ySplit="1" topLeftCell="A8" activePane="bottomLeft" state="frozen"/>
      <selection activeCell="XEK27" sqref="XEK27:XEL27"/>
      <selection pane="bottomLeft" activeCell="F21" sqref="F21"/>
    </sheetView>
  </sheetViews>
  <sheetFormatPr baseColWidth="10" defaultColWidth="10.875" defaultRowHeight="15.75"/>
  <cols>
    <col min="1" max="1" width="12" style="9" bestFit="1" customWidth="1"/>
    <col min="2" max="2" width="9" style="9" bestFit="1" customWidth="1"/>
    <col min="3" max="3" width="11.625" style="11" bestFit="1" customWidth="1"/>
    <col min="4" max="4" width="15.75" style="12" customWidth="1"/>
    <col min="5" max="5" width="20.5" style="36" customWidth="1"/>
    <col min="6" max="6" width="18.625" style="11" customWidth="1"/>
    <col min="7" max="7" width="13.5" style="116" customWidth="1"/>
    <col min="8" max="8" width="30.5" style="116" hidden="1" customWidth="1"/>
    <col min="9" max="9" width="20.125" style="17" customWidth="1"/>
    <col min="10" max="10" width="14.875" style="58" customWidth="1"/>
    <col min="11" max="11" width="12" style="58" customWidth="1"/>
    <col min="12" max="12" width="32.625" style="11" bestFit="1" customWidth="1"/>
    <col min="13" max="13" width="255.625" style="14" bestFit="1" customWidth="1"/>
    <col min="14" max="16384" width="10.875" style="11"/>
  </cols>
  <sheetData>
    <row r="1" spans="1:13" s="39" customFormat="1" ht="18" customHeight="1">
      <c r="A1" s="87" t="s">
        <v>76</v>
      </c>
      <c r="B1" s="87" t="s">
        <v>77</v>
      </c>
      <c r="C1" s="87" t="s">
        <v>0</v>
      </c>
      <c r="D1" s="37" t="s">
        <v>100</v>
      </c>
      <c r="E1" s="87" t="s">
        <v>101</v>
      </c>
      <c r="F1" s="37" t="s">
        <v>102</v>
      </c>
      <c r="G1" s="117" t="s">
        <v>78</v>
      </c>
      <c r="H1" s="170" t="s">
        <v>79</v>
      </c>
      <c r="I1" s="117" t="s">
        <v>138</v>
      </c>
      <c r="J1" s="6" t="s">
        <v>83</v>
      </c>
      <c r="K1" s="6" t="s">
        <v>84</v>
      </c>
      <c r="L1" s="37" t="s">
        <v>139</v>
      </c>
      <c r="M1" s="93" t="s">
        <v>74</v>
      </c>
    </row>
    <row r="2" spans="1:13" ht="18" customHeight="1">
      <c r="A2" s="9" t="s">
        <v>197</v>
      </c>
      <c r="B2" s="9">
        <v>2019</v>
      </c>
      <c r="C2" s="9" t="s">
        <v>14</v>
      </c>
      <c r="D2" s="9" t="s">
        <v>226</v>
      </c>
      <c r="E2" s="7" t="s">
        <v>237</v>
      </c>
      <c r="F2" s="12" t="s">
        <v>231</v>
      </c>
      <c r="G2" s="119">
        <v>97330000</v>
      </c>
      <c r="H2" s="113">
        <f t="shared" ref="H2:H12" si="0">5535*I2%</f>
        <v>1755.479503388947</v>
      </c>
      <c r="I2" s="216">
        <v>31.715980187695518</v>
      </c>
      <c r="J2" s="59"/>
      <c r="L2" s="11">
        <v>31.6</v>
      </c>
      <c r="M2" s="157" t="s">
        <v>248</v>
      </c>
    </row>
    <row r="3" spans="1:13">
      <c r="A3" s="9" t="s">
        <v>197</v>
      </c>
      <c r="B3" s="9">
        <v>2019</v>
      </c>
      <c r="C3" s="9" t="s">
        <v>14</v>
      </c>
      <c r="D3" s="9" t="s">
        <v>239</v>
      </c>
      <c r="E3" s="7" t="s">
        <v>238</v>
      </c>
      <c r="F3" s="36" t="s">
        <v>232</v>
      </c>
      <c r="G3" s="116">
        <v>54510000</v>
      </c>
      <c r="H3" s="113">
        <f t="shared" si="0"/>
        <v>983.16231100104255</v>
      </c>
      <c r="I3" s="216">
        <v>17.762643378519289</v>
      </c>
      <c r="L3" s="11">
        <v>22.5</v>
      </c>
      <c r="M3" s="36" t="s">
        <v>342</v>
      </c>
    </row>
    <row r="4" spans="1:13">
      <c r="A4" s="9" t="s">
        <v>197</v>
      </c>
      <c r="B4" s="9">
        <v>2019</v>
      </c>
      <c r="C4" s="9" t="s">
        <v>14</v>
      </c>
      <c r="D4" s="9" t="s">
        <v>241</v>
      </c>
      <c r="E4" s="7" t="s">
        <v>240</v>
      </c>
      <c r="F4" s="36" t="s">
        <v>233</v>
      </c>
      <c r="G4" s="116">
        <v>81190000</v>
      </c>
      <c r="H4" s="113">
        <f t="shared" si="0"/>
        <v>1464.3725560479663</v>
      </c>
      <c r="I4" s="216">
        <v>26.456595411887381</v>
      </c>
      <c r="L4" s="11">
        <v>20.100000000000001</v>
      </c>
      <c r="M4" s="36"/>
    </row>
    <row r="5" spans="1:13">
      <c r="A5" s="9" t="s">
        <v>197</v>
      </c>
      <c r="B5" s="9">
        <v>2019</v>
      </c>
      <c r="C5" s="9" t="s">
        <v>14</v>
      </c>
      <c r="D5" s="9" t="s">
        <v>242</v>
      </c>
      <c r="E5" s="7" t="s">
        <v>243</v>
      </c>
      <c r="F5" s="36" t="s">
        <v>234</v>
      </c>
      <c r="G5" s="116">
        <v>61610000</v>
      </c>
      <c r="H5" s="113">
        <f t="shared" si="0"/>
        <v>1111.2205096454641</v>
      </c>
      <c r="I5" s="216">
        <v>20.076251303441083</v>
      </c>
      <c r="L5" s="11">
        <v>18</v>
      </c>
      <c r="M5" s="36"/>
    </row>
    <row r="6" spans="1:13">
      <c r="A6" s="9" t="s">
        <v>197</v>
      </c>
      <c r="B6" s="9">
        <v>2019</v>
      </c>
      <c r="C6" s="9" t="s">
        <v>14</v>
      </c>
      <c r="D6" s="9" t="s">
        <v>244</v>
      </c>
      <c r="E6" s="7" t="s">
        <v>245</v>
      </c>
      <c r="F6" s="36" t="s">
        <v>235</v>
      </c>
      <c r="G6" s="116">
        <v>5590000</v>
      </c>
      <c r="H6" s="113">
        <f t="shared" si="0"/>
        <v>100.82328597497394</v>
      </c>
      <c r="I6" s="216">
        <v>1.8215589155370178</v>
      </c>
      <c r="L6" s="11">
        <v>5.9</v>
      </c>
      <c r="M6" s="36"/>
    </row>
    <row r="7" spans="1:13">
      <c r="A7" s="9" t="s">
        <v>197</v>
      </c>
      <c r="B7" s="9">
        <v>2019</v>
      </c>
      <c r="C7" s="9" t="s">
        <v>14</v>
      </c>
      <c r="D7" s="7" t="s">
        <v>246</v>
      </c>
      <c r="E7" s="198" t="s">
        <v>247</v>
      </c>
      <c r="F7" s="36" t="s">
        <v>236</v>
      </c>
      <c r="G7" s="116">
        <v>4890000</v>
      </c>
      <c r="H7" s="113">
        <f t="shared" si="0"/>
        <v>88.197829770594353</v>
      </c>
      <c r="I7" s="216">
        <v>1.5934567257559957</v>
      </c>
      <c r="L7" s="11">
        <v>2</v>
      </c>
      <c r="M7" s="36"/>
    </row>
    <row r="8" spans="1:13">
      <c r="A8" s="9" t="s">
        <v>197</v>
      </c>
      <c r="B8" s="9">
        <v>2018</v>
      </c>
      <c r="C8" s="9" t="s">
        <v>14</v>
      </c>
      <c r="D8" s="9" t="s">
        <v>226</v>
      </c>
      <c r="E8" s="7" t="s">
        <v>237</v>
      </c>
      <c r="F8" s="12" t="s">
        <v>231</v>
      </c>
      <c r="G8" s="116">
        <v>122870000</v>
      </c>
      <c r="H8" s="113">
        <f t="shared" si="0"/>
        <v>1736.1076506777626</v>
      </c>
      <c r="I8" s="216">
        <f>(BroadcastTV[[#This Row],[Total Revenue (Millions BRL$)]]*100)/391730000</f>
        <v>31.365991882163737</v>
      </c>
      <c r="L8" s="11">
        <v>31.9</v>
      </c>
      <c r="M8" s="36"/>
    </row>
    <row r="9" spans="1:13">
      <c r="A9" s="9" t="s">
        <v>197</v>
      </c>
      <c r="B9" s="9">
        <v>2018</v>
      </c>
      <c r="C9" s="9" t="s">
        <v>14</v>
      </c>
      <c r="D9" s="9" t="s">
        <v>239</v>
      </c>
      <c r="E9" s="7" t="s">
        <v>238</v>
      </c>
      <c r="F9" s="36" t="s">
        <v>232</v>
      </c>
      <c r="G9" s="116">
        <v>75970000</v>
      </c>
      <c r="H9" s="113">
        <f t="shared" si="0"/>
        <v>1073.4279988767773</v>
      </c>
      <c r="I9" s="216">
        <f>(BroadcastTV[[#This Row],[Total Revenue (Millions BRL$)]]*100)/391730000</f>
        <v>19.393459780971586</v>
      </c>
      <c r="L9" s="11">
        <v>22</v>
      </c>
      <c r="M9" s="36"/>
    </row>
    <row r="10" spans="1:13">
      <c r="A10" s="9" t="s">
        <v>197</v>
      </c>
      <c r="B10" s="9">
        <v>2018</v>
      </c>
      <c r="C10" s="9" t="s">
        <v>14</v>
      </c>
      <c r="D10" s="9" t="s">
        <v>241</v>
      </c>
      <c r="E10" s="7" t="s">
        <v>240</v>
      </c>
      <c r="F10" s="36" t="s">
        <v>233</v>
      </c>
      <c r="G10" s="116">
        <v>110830000</v>
      </c>
      <c r="H10" s="113">
        <f t="shared" si="0"/>
        <v>1565.986904245271</v>
      </c>
      <c r="I10" s="216">
        <f>(BroadcastTV[[#This Row],[Total Revenue (Millions BRL$)]]*100)/391730000</f>
        <v>28.29244632782784</v>
      </c>
      <c r="L10" s="11">
        <v>21.1</v>
      </c>
      <c r="M10" s="36"/>
    </row>
    <row r="11" spans="1:13">
      <c r="A11" s="9" t="s">
        <v>197</v>
      </c>
      <c r="B11" s="9">
        <v>2018</v>
      </c>
      <c r="C11" s="9" t="s">
        <v>14</v>
      </c>
      <c r="D11" s="9" t="s">
        <v>242</v>
      </c>
      <c r="E11" s="7" t="s">
        <v>243</v>
      </c>
      <c r="F11" s="36" t="s">
        <v>234</v>
      </c>
      <c r="G11" s="116">
        <v>68450000</v>
      </c>
      <c r="H11" s="113">
        <f t="shared" si="0"/>
        <v>967.17318050698202</v>
      </c>
      <c r="I11" s="216">
        <f>(BroadcastTV[[#This Row],[Total Revenue (Millions BRL$)]]*100)/391730000</f>
        <v>17.473770198861462</v>
      </c>
      <c r="L11" s="11">
        <v>16.600000000000001</v>
      </c>
      <c r="M11" s="36"/>
    </row>
    <row r="12" spans="1:13">
      <c r="A12" s="9" t="s">
        <v>197</v>
      </c>
      <c r="B12" s="9">
        <v>2018</v>
      </c>
      <c r="C12" s="9" t="s">
        <v>14</v>
      </c>
      <c r="D12" s="9" t="s">
        <v>244</v>
      </c>
      <c r="E12" s="7" t="s">
        <v>245</v>
      </c>
      <c r="F12" s="36" t="s">
        <v>235</v>
      </c>
      <c r="G12" s="116">
        <v>5700000</v>
      </c>
      <c r="H12" s="113">
        <f t="shared" si="0"/>
        <v>80.538891583488635</v>
      </c>
      <c r="I12" s="216">
        <f>(BroadcastTV[[#This Row],[Total Revenue (Millions BRL$)]]*100)/391730000</f>
        <v>1.4550838587802823</v>
      </c>
      <c r="L12" s="11">
        <v>6.2</v>
      </c>
      <c r="M12" s="36"/>
    </row>
    <row r="13" spans="1:13">
      <c r="A13" s="9" t="s">
        <v>197</v>
      </c>
      <c r="B13" s="9">
        <v>2018</v>
      </c>
      <c r="C13" s="9" t="s">
        <v>14</v>
      </c>
      <c r="D13" s="7" t="s">
        <v>246</v>
      </c>
      <c r="E13" s="198" t="s">
        <v>247</v>
      </c>
      <c r="F13" s="36" t="s">
        <v>236</v>
      </c>
      <c r="G13" s="116">
        <v>6300000</v>
      </c>
      <c r="H13" s="113">
        <f t="shared" ref="H13:H23" si="1">4494*I13%</f>
        <v>72.274781099226502</v>
      </c>
      <c r="I13" s="216">
        <f>(BroadcastTV[[#This Row],[Total Revenue (Millions BRL$)]]*100)/391730000</f>
        <v>1.6082505807571541</v>
      </c>
      <c r="L13" s="11">
        <v>2</v>
      </c>
      <c r="M13" s="36"/>
    </row>
    <row r="14" spans="1:13">
      <c r="A14" s="9" t="s">
        <v>197</v>
      </c>
      <c r="B14" s="9">
        <v>2020</v>
      </c>
      <c r="C14" s="9" t="s">
        <v>14</v>
      </c>
      <c r="D14" s="9" t="s">
        <v>226</v>
      </c>
      <c r="E14" s="7" t="s">
        <v>237</v>
      </c>
      <c r="F14" s="12" t="s">
        <v>231</v>
      </c>
      <c r="G14" s="116">
        <v>72090000</v>
      </c>
      <c r="H14" s="113">
        <f t="shared" si="1"/>
        <v>1314.1832711341879</v>
      </c>
      <c r="I14" s="216">
        <v>29.243063443128346</v>
      </c>
      <c r="L14" s="11">
        <v>29.2</v>
      </c>
      <c r="M14" s="36"/>
    </row>
    <row r="15" spans="1:13">
      <c r="A15" s="9" t="s">
        <v>197</v>
      </c>
      <c r="B15" s="9">
        <v>2020</v>
      </c>
      <c r="C15" s="9" t="s">
        <v>14</v>
      </c>
      <c r="D15" s="9" t="s">
        <v>239</v>
      </c>
      <c r="E15" s="7" t="s">
        <v>238</v>
      </c>
      <c r="F15" s="36" t="s">
        <v>232</v>
      </c>
      <c r="G15" s="116">
        <v>51490000</v>
      </c>
      <c r="H15" s="113">
        <f t="shared" si="1"/>
        <v>938.65025150089252</v>
      </c>
      <c r="I15" s="216">
        <v>20.88674346908973</v>
      </c>
      <c r="L15" s="11">
        <v>24.4</v>
      </c>
      <c r="M15" s="36"/>
    </row>
    <row r="16" spans="1:13">
      <c r="A16" s="9" t="s">
        <v>197</v>
      </c>
      <c r="B16" s="9">
        <v>2020</v>
      </c>
      <c r="C16" s="9" t="s">
        <v>14</v>
      </c>
      <c r="D16" s="9" t="s">
        <v>241</v>
      </c>
      <c r="E16" s="7" t="s">
        <v>240</v>
      </c>
      <c r="F16" s="36" t="s">
        <v>233</v>
      </c>
      <c r="G16" s="116">
        <v>77190000</v>
      </c>
      <c r="H16" s="113">
        <f t="shared" si="1"/>
        <v>1407.1550381307804</v>
      </c>
      <c r="I16" s="216">
        <v>31.311861106603928</v>
      </c>
      <c r="L16" s="11">
        <v>21</v>
      </c>
      <c r="M16" s="36"/>
    </row>
    <row r="17" spans="1:13">
      <c r="A17" s="9" t="s">
        <v>197</v>
      </c>
      <c r="B17" s="9">
        <v>2020</v>
      </c>
      <c r="C17" s="9" t="s">
        <v>14</v>
      </c>
      <c r="D17" s="9" t="s">
        <v>242</v>
      </c>
      <c r="E17" s="7" t="s">
        <v>243</v>
      </c>
      <c r="F17" s="36" t="s">
        <v>234</v>
      </c>
      <c r="G17" s="116">
        <v>34520000</v>
      </c>
      <c r="H17" s="113">
        <f t="shared" si="1"/>
        <v>629.16000000000008</v>
      </c>
      <c r="I17" s="216">
        <v>14</v>
      </c>
      <c r="L17" s="11">
        <v>19.2</v>
      </c>
      <c r="M17" s="36"/>
    </row>
    <row r="18" spans="1:13">
      <c r="A18" s="9" t="s">
        <v>197</v>
      </c>
      <c r="B18" s="9">
        <v>2020</v>
      </c>
      <c r="C18" s="9" t="s">
        <v>14</v>
      </c>
      <c r="D18" s="9" t="s">
        <v>244</v>
      </c>
      <c r="E18" s="7" t="s">
        <v>245</v>
      </c>
      <c r="F18" s="36" t="s">
        <v>235</v>
      </c>
      <c r="G18" s="116">
        <v>5100000</v>
      </c>
      <c r="H18" s="113">
        <f t="shared" si="1"/>
        <v>92.971766996592578</v>
      </c>
      <c r="I18" s="216">
        <v>2.0687976634755803</v>
      </c>
      <c r="L18" s="11">
        <v>4.0999999999999996</v>
      </c>
      <c r="M18" s="36"/>
    </row>
    <row r="19" spans="1:13">
      <c r="A19" s="9" t="s">
        <v>197</v>
      </c>
      <c r="B19" s="9">
        <v>2020</v>
      </c>
      <c r="C19" s="9" t="s">
        <v>14</v>
      </c>
      <c r="D19" s="7" t="s">
        <v>246</v>
      </c>
      <c r="E19" s="198" t="s">
        <v>247</v>
      </c>
      <c r="F19" s="36" t="s">
        <v>236</v>
      </c>
      <c r="G19" s="116">
        <v>5450000</v>
      </c>
      <c r="H19" s="113">
        <f t="shared" si="1"/>
        <v>99.35218237871166</v>
      </c>
      <c r="I19" s="216">
        <v>2.2107739737141001</v>
      </c>
      <c r="L19" s="11">
        <v>2.1</v>
      </c>
      <c r="M19" s="36"/>
    </row>
    <row r="20" spans="1:13">
      <c r="A20" s="9" t="s">
        <v>197</v>
      </c>
      <c r="B20" s="9">
        <v>2021</v>
      </c>
      <c r="C20" s="9" t="s">
        <v>14</v>
      </c>
      <c r="D20" s="9" t="s">
        <v>226</v>
      </c>
      <c r="E20" s="7" t="s">
        <v>237</v>
      </c>
      <c r="F20" s="12" t="s">
        <v>231</v>
      </c>
      <c r="G20" s="116">
        <v>103900000</v>
      </c>
      <c r="H20" s="113">
        <f t="shared" si="1"/>
        <v>1403.4463480613165</v>
      </c>
      <c r="I20" s="216">
        <f>(BroadcastTV[[#This Row],[Total Revenue (Millions BRL$)]]*100)/332700000</f>
        <v>31.229335737902012</v>
      </c>
      <c r="L20" s="180">
        <v>6.5</v>
      </c>
      <c r="M20" s="36"/>
    </row>
    <row r="21" spans="1:13">
      <c r="A21" s="9" t="s">
        <v>197</v>
      </c>
      <c r="B21" s="9">
        <v>2021</v>
      </c>
      <c r="C21" s="9" t="s">
        <v>14</v>
      </c>
      <c r="D21" s="9" t="s">
        <v>239</v>
      </c>
      <c r="E21" s="7" t="s">
        <v>238</v>
      </c>
      <c r="F21" s="36" t="s">
        <v>232</v>
      </c>
      <c r="G21" s="116">
        <v>91300000</v>
      </c>
      <c r="H21" s="113">
        <f t="shared" si="1"/>
        <v>1233.2497745716862</v>
      </c>
      <c r="I21" s="216">
        <f>(BroadcastTV[[#This Row],[Total Revenue (Millions BRL$)]]*100)/332700000</f>
        <v>27.442140066125638</v>
      </c>
      <c r="L21" s="180">
        <v>6.7</v>
      </c>
      <c r="M21" s="36"/>
    </row>
    <row r="22" spans="1:13">
      <c r="A22" s="9" t="s">
        <v>197</v>
      </c>
      <c r="B22" s="9">
        <v>2021</v>
      </c>
      <c r="C22" s="9" t="s">
        <v>14</v>
      </c>
      <c r="D22" s="9" t="s">
        <v>241</v>
      </c>
      <c r="E22" s="7" t="s">
        <v>240</v>
      </c>
      <c r="F22" s="36" t="s">
        <v>233</v>
      </c>
      <c r="G22" s="116">
        <v>72300000</v>
      </c>
      <c r="H22" s="113">
        <f t="shared" si="1"/>
        <v>976.60414788097387</v>
      </c>
      <c r="I22" s="216">
        <f>(BroadcastTV[[#This Row],[Total Revenue (Millions BRL$)]]*100)/332700000</f>
        <v>21.731289449954915</v>
      </c>
      <c r="L22" s="180">
        <v>4.2</v>
      </c>
      <c r="M22" s="36"/>
    </row>
    <row r="23" spans="1:13">
      <c r="A23" s="9" t="s">
        <v>197</v>
      </c>
      <c r="B23" s="9">
        <v>2021</v>
      </c>
      <c r="C23" s="9" t="s">
        <v>14</v>
      </c>
      <c r="D23" s="9" t="s">
        <v>242</v>
      </c>
      <c r="E23" s="7" t="s">
        <v>243</v>
      </c>
      <c r="F23" s="36" t="s">
        <v>234</v>
      </c>
      <c r="G23" s="116">
        <v>50900000</v>
      </c>
      <c r="H23" s="113">
        <f t="shared" si="1"/>
        <v>687.54012623985568</v>
      </c>
      <c r="I23" s="216">
        <f>(BroadcastTV[[#This Row],[Total Revenue (Millions BRL$)]]*100)/332700000</f>
        <v>15.299068229636308</v>
      </c>
      <c r="L23" s="180">
        <v>4.5</v>
      </c>
      <c r="M23" s="36"/>
    </row>
    <row r="24" spans="1:13">
      <c r="A24" s="9" t="s">
        <v>197</v>
      </c>
      <c r="B24" s="9">
        <v>2021</v>
      </c>
      <c r="C24" s="9" t="s">
        <v>14</v>
      </c>
      <c r="D24" s="9" t="s">
        <v>244</v>
      </c>
      <c r="E24" s="7" t="s">
        <v>245</v>
      </c>
      <c r="F24" s="36" t="s">
        <v>235</v>
      </c>
      <c r="G24" s="116">
        <v>5800000</v>
      </c>
      <c r="H24" s="113">
        <f t="shared" ref="H24:H34" si="2">5233*I24%</f>
        <v>91.227532311391641</v>
      </c>
      <c r="I24" s="216">
        <f>(BroadcastTV[[#This Row],[Total Revenue (Millions BRL$)]]*100)/332700000</f>
        <v>1.743312293357379</v>
      </c>
      <c r="L24" s="180">
        <v>0.9</v>
      </c>
      <c r="M24" s="36"/>
    </row>
    <row r="25" spans="1:13">
      <c r="A25" s="9" t="s">
        <v>197</v>
      </c>
      <c r="B25" s="9">
        <v>2021</v>
      </c>
      <c r="C25" s="9" t="s">
        <v>14</v>
      </c>
      <c r="D25" s="7" t="s">
        <v>246</v>
      </c>
      <c r="E25" s="198" t="s">
        <v>247</v>
      </c>
      <c r="F25" s="36" t="s">
        <v>236</v>
      </c>
      <c r="G25" s="116">
        <v>7100000</v>
      </c>
      <c r="H25" s="113">
        <f t="shared" si="2"/>
        <v>111.67508265704838</v>
      </c>
      <c r="I25" s="216">
        <f>(BroadcastTV[[#This Row],[Total Revenue (Millions BRL$)]]*100)/332700000</f>
        <v>2.1340547039374811</v>
      </c>
      <c r="L25" s="180">
        <v>0.7</v>
      </c>
      <c r="M25" s="36"/>
    </row>
    <row r="26" spans="1:13">
      <c r="A26" s="9" t="s">
        <v>197</v>
      </c>
      <c r="B26" s="9">
        <v>2022</v>
      </c>
      <c r="C26" s="9" t="s">
        <v>14</v>
      </c>
      <c r="D26" s="9" t="s">
        <v>226</v>
      </c>
      <c r="E26" s="7" t="s">
        <v>237</v>
      </c>
      <c r="F26" s="12" t="s">
        <v>231</v>
      </c>
      <c r="G26" s="116">
        <v>102500000</v>
      </c>
      <c r="H26" s="113">
        <f t="shared" si="2"/>
        <v>1722.4871547848427</v>
      </c>
      <c r="I26" s="216">
        <f>(BroadcastTV[[#This Row],[Total Revenue (Millions BRL$)]]*100)/311400000</f>
        <v>32.915863840719332</v>
      </c>
      <c r="L26" s="11">
        <v>6.3</v>
      </c>
      <c r="M26" s="36"/>
    </row>
    <row r="27" spans="1:13">
      <c r="A27" s="9" t="s">
        <v>197</v>
      </c>
      <c r="B27" s="9">
        <v>2022</v>
      </c>
      <c r="C27" s="9" t="s">
        <v>14</v>
      </c>
      <c r="D27" s="9" t="s">
        <v>239</v>
      </c>
      <c r="E27" s="7" t="s">
        <v>238</v>
      </c>
      <c r="F27" s="36" t="s">
        <v>232</v>
      </c>
      <c r="G27" s="116">
        <v>85700000</v>
      </c>
      <c r="H27" s="113">
        <f t="shared" si="2"/>
        <v>1440.1673089274248</v>
      </c>
      <c r="I27" s="216">
        <f>(BroadcastTV[[#This Row],[Total Revenue (Millions BRL$)]]*100)/311400000</f>
        <v>27.520873474630701</v>
      </c>
      <c r="L27" s="11">
        <v>6.3</v>
      </c>
      <c r="M27" s="36"/>
    </row>
    <row r="28" spans="1:13">
      <c r="A28" s="9" t="s">
        <v>197</v>
      </c>
      <c r="B28" s="9">
        <v>2022</v>
      </c>
      <c r="C28" s="9" t="s">
        <v>14</v>
      </c>
      <c r="D28" s="9" t="s">
        <v>241</v>
      </c>
      <c r="E28" s="7" t="s">
        <v>240</v>
      </c>
      <c r="F28" s="36" t="s">
        <v>233</v>
      </c>
      <c r="G28" s="116">
        <v>68400000</v>
      </c>
      <c r="H28" s="113">
        <f t="shared" si="2"/>
        <v>1149.4450867052024</v>
      </c>
      <c r="I28" s="216">
        <f>(BroadcastTV[[#This Row],[Total Revenue (Millions BRL$)]]*100)/311400000</f>
        <v>21.965317919075144</v>
      </c>
      <c r="L28" s="11">
        <v>4</v>
      </c>
      <c r="M28" s="36"/>
    </row>
    <row r="29" spans="1:13">
      <c r="A29" s="9" t="s">
        <v>197</v>
      </c>
      <c r="B29" s="9">
        <v>2022</v>
      </c>
      <c r="C29" s="9" t="s">
        <v>14</v>
      </c>
      <c r="D29" s="9" t="s">
        <v>242</v>
      </c>
      <c r="E29" s="7" t="s">
        <v>243</v>
      </c>
      <c r="F29" s="36" t="s">
        <v>234</v>
      </c>
      <c r="G29" s="116">
        <v>43000000</v>
      </c>
      <c r="H29" s="113">
        <f t="shared" si="2"/>
        <v>722.60436737315342</v>
      </c>
      <c r="I29" s="216">
        <f>(BroadcastTV[[#This Row],[Total Revenue (Millions BRL$)]]*100)/311400000</f>
        <v>13.808606294155426</v>
      </c>
      <c r="L29" s="11">
        <v>3.8</v>
      </c>
      <c r="M29" s="36"/>
    </row>
    <row r="30" spans="1:13">
      <c r="A30" s="9" t="s">
        <v>197</v>
      </c>
      <c r="B30" s="9">
        <v>2022</v>
      </c>
      <c r="C30" s="9" t="s">
        <v>14</v>
      </c>
      <c r="D30" s="9" t="s">
        <v>244</v>
      </c>
      <c r="E30" s="7" t="s">
        <v>245</v>
      </c>
      <c r="F30" s="36" t="s">
        <v>235</v>
      </c>
      <c r="G30" s="116">
        <v>4400000</v>
      </c>
      <c r="H30" s="113">
        <f t="shared" si="2"/>
        <v>73.940912010276179</v>
      </c>
      <c r="I30" s="216">
        <f>(BroadcastTV[[#This Row],[Total Revenue (Millions BRL$)]]*100)/311400000</f>
        <v>1.4129736673089275</v>
      </c>
      <c r="L30" s="11">
        <v>0.5</v>
      </c>
      <c r="M30" s="36"/>
    </row>
    <row r="31" spans="1:13">
      <c r="A31" s="9" t="s">
        <v>197</v>
      </c>
      <c r="B31" s="9">
        <v>2022</v>
      </c>
      <c r="C31" s="9" t="s">
        <v>14</v>
      </c>
      <c r="D31" s="7" t="s">
        <v>246</v>
      </c>
      <c r="E31" s="198" t="s">
        <v>247</v>
      </c>
      <c r="F31" s="36" t="s">
        <v>236</v>
      </c>
      <c r="G31" s="116">
        <v>6300000</v>
      </c>
      <c r="H31" s="113">
        <f t="shared" si="2"/>
        <v>105.86994219653181</v>
      </c>
      <c r="I31" s="216">
        <f>(BroadcastTV[[#This Row],[Total Revenue (Millions BRL$)]]*100)/311400000</f>
        <v>2.0231213872832372</v>
      </c>
      <c r="L31" s="11">
        <v>0.7</v>
      </c>
      <c r="M31" s="36"/>
    </row>
    <row r="32" spans="1:13">
      <c r="C32" s="9"/>
      <c r="D32" s="9"/>
      <c r="F32" s="36"/>
      <c r="H32" s="113">
        <f t="shared" si="2"/>
        <v>0</v>
      </c>
      <c r="I32" s="17">
        <f>(BroadcastTV[[#This Row],[Total Revenue (Millions BRL$)]]*100)/391730000</f>
        <v>0</v>
      </c>
      <c r="J32" s="58">
        <f>(BroadcastTV[[#This Row],[Total Revenue (Millions BRL$)]]*100)/306880000</f>
        <v>0</v>
      </c>
      <c r="M32" s="36"/>
    </row>
    <row r="33" spans="3:13">
      <c r="C33" s="9"/>
      <c r="D33" s="9"/>
      <c r="F33" s="36"/>
      <c r="H33" s="113">
        <f t="shared" si="2"/>
        <v>0</v>
      </c>
      <c r="I33" s="17">
        <f>(BroadcastTV[[#This Row],[Total Revenue (Millions BRL$)]]*100)/391730000</f>
        <v>0</v>
      </c>
      <c r="J33" s="58">
        <f>(BroadcastTV[[#This Row],[Total Revenue (Millions BRL$)]]*100)/306880000</f>
        <v>0</v>
      </c>
      <c r="M33" s="36"/>
    </row>
    <row r="34" spans="3:13">
      <c r="C34" s="9"/>
      <c r="D34" s="9"/>
      <c r="F34" s="36"/>
      <c r="H34" s="113">
        <f t="shared" si="2"/>
        <v>0</v>
      </c>
      <c r="I34" s="17">
        <f>(BroadcastTV[[#This Row],[Total Revenue (Millions BRL$)]]*100)/391730000</f>
        <v>0</v>
      </c>
      <c r="J34" s="58">
        <f>(BroadcastTV[[#This Row],[Total Revenue (Millions BRL$)]]*100)/306880000</f>
        <v>0</v>
      </c>
      <c r="M34" s="36"/>
    </row>
    <row r="35" spans="3:13">
      <c r="C35" s="9"/>
      <c r="D35" s="9"/>
      <c r="F35" s="36"/>
      <c r="H35" s="113">
        <f t="shared" ref="H35:H45" si="3">5800*I35%</f>
        <v>0</v>
      </c>
      <c r="I35" s="17">
        <f>(BroadcastTV[[#This Row],[Total Revenue (Millions BRL$)]]*100)/391730000</f>
        <v>0</v>
      </c>
      <c r="J35" s="58">
        <f>(BroadcastTV[[#This Row],[Total Revenue (Millions BRL$)]]*100)/306880000</f>
        <v>0</v>
      </c>
      <c r="M35" s="36"/>
    </row>
    <row r="36" spans="3:13">
      <c r="C36" s="9"/>
      <c r="D36" s="9"/>
      <c r="F36" s="36"/>
      <c r="H36" s="113">
        <f t="shared" si="3"/>
        <v>0</v>
      </c>
      <c r="I36" s="17">
        <f>(BroadcastTV[[#This Row],[Total Revenue (Millions BRL$)]]*100)/391730000</f>
        <v>0</v>
      </c>
      <c r="J36" s="58">
        <f>(BroadcastTV[[#This Row],[Total Revenue (Millions BRL$)]]*100)/306880000</f>
        <v>0</v>
      </c>
      <c r="M36" s="36"/>
    </row>
    <row r="37" spans="3:13">
      <c r="C37" s="9"/>
      <c r="D37" s="9"/>
      <c r="F37" s="36"/>
      <c r="H37" s="113">
        <f t="shared" si="3"/>
        <v>0</v>
      </c>
      <c r="I37" s="17">
        <f>(BroadcastTV[[#This Row],[Total Revenue (Millions BRL$)]]*100)/391730000</f>
        <v>0</v>
      </c>
      <c r="J37" s="58">
        <f>(BroadcastTV[[#This Row],[Total Revenue (Millions BRL$)]]*100)/306880000</f>
        <v>0</v>
      </c>
      <c r="M37" s="36"/>
    </row>
    <row r="38" spans="3:13">
      <c r="C38" s="9"/>
      <c r="D38" s="9"/>
      <c r="F38" s="36"/>
      <c r="H38" s="113">
        <f t="shared" si="3"/>
        <v>0</v>
      </c>
      <c r="I38" s="17">
        <f>(BroadcastTV[[#This Row],[Total Revenue (Millions BRL$)]]*100)/391730000</f>
        <v>0</v>
      </c>
      <c r="J38" s="58">
        <f>(BroadcastTV[[#This Row],[Total Revenue (Millions BRL$)]]*100)/306880000</f>
        <v>0</v>
      </c>
      <c r="M38" s="36"/>
    </row>
    <row r="39" spans="3:13">
      <c r="C39" s="9"/>
      <c r="D39" s="9"/>
      <c r="F39" s="36"/>
      <c r="H39" s="113">
        <f t="shared" si="3"/>
        <v>0</v>
      </c>
      <c r="I39" s="17">
        <f>(BroadcastTV[[#This Row],[Total Revenue (Millions BRL$)]]*100)/391730000</f>
        <v>0</v>
      </c>
      <c r="J39" s="58">
        <f>(BroadcastTV[[#This Row],[Total Revenue (Millions BRL$)]]*100)/306880000</f>
        <v>0</v>
      </c>
      <c r="M39" s="36"/>
    </row>
    <row r="40" spans="3:13">
      <c r="C40" s="9"/>
      <c r="D40" s="9"/>
      <c r="F40" s="36"/>
      <c r="H40" s="113">
        <f t="shared" si="3"/>
        <v>0</v>
      </c>
      <c r="I40" s="17">
        <f>(BroadcastTV[[#This Row],[Total Revenue (Millions BRL$)]]*100)/391730000</f>
        <v>0</v>
      </c>
      <c r="J40" s="58">
        <f>(BroadcastTV[[#This Row],[Total Revenue (Millions BRL$)]]*100)/306880000</f>
        <v>0</v>
      </c>
      <c r="M40" s="36"/>
    </row>
    <row r="41" spans="3:13">
      <c r="C41" s="9"/>
      <c r="D41" s="9"/>
      <c r="F41" s="36"/>
      <c r="H41" s="113">
        <f t="shared" si="3"/>
        <v>0</v>
      </c>
      <c r="I41" s="17">
        <f>(BroadcastTV[[#This Row],[Total Revenue (Millions BRL$)]]*100)/391730000</f>
        <v>0</v>
      </c>
      <c r="J41" s="58">
        <f>(BroadcastTV[[#This Row],[Total Revenue (Millions BRL$)]]*100)/306880000</f>
        <v>0</v>
      </c>
      <c r="M41" s="36"/>
    </row>
    <row r="42" spans="3:13">
      <c r="C42" s="9"/>
      <c r="D42" s="9"/>
      <c r="F42" s="36"/>
      <c r="H42" s="113">
        <f t="shared" si="3"/>
        <v>0</v>
      </c>
      <c r="I42" s="17">
        <f>(BroadcastTV[[#This Row],[Total Revenue (Millions BRL$)]]*100)/391730000</f>
        <v>0</v>
      </c>
      <c r="J42" s="58">
        <f>(BroadcastTV[[#This Row],[Total Revenue (Millions BRL$)]]*100)/306880000</f>
        <v>0</v>
      </c>
      <c r="M42" s="36"/>
    </row>
    <row r="43" spans="3:13">
      <c r="C43" s="9"/>
      <c r="D43" s="9"/>
      <c r="F43" s="36"/>
      <c r="H43" s="113">
        <f t="shared" si="3"/>
        <v>0</v>
      </c>
      <c r="I43" s="17">
        <f>(BroadcastTV[[#This Row],[Total Revenue (Millions BRL$)]]*100)/391730000</f>
        <v>0</v>
      </c>
      <c r="J43" s="58">
        <f>(BroadcastTV[[#This Row],[Total Revenue (Millions BRL$)]]*100)/306880000</f>
        <v>0</v>
      </c>
      <c r="M43" s="36"/>
    </row>
    <row r="44" spans="3:13">
      <c r="C44" s="9"/>
      <c r="D44" s="9"/>
      <c r="F44" s="36"/>
      <c r="H44" s="113">
        <f t="shared" si="3"/>
        <v>0</v>
      </c>
      <c r="I44" s="17">
        <f>(BroadcastTV[[#This Row],[Total Revenue (Millions BRL$)]]*100)/391730000</f>
        <v>0</v>
      </c>
      <c r="J44" s="58">
        <f>(BroadcastTV[[#This Row],[Total Revenue (Millions BRL$)]]*100)/306880000</f>
        <v>0</v>
      </c>
      <c r="M44" s="36"/>
    </row>
    <row r="45" spans="3:13">
      <c r="C45" s="9"/>
      <c r="D45" s="9"/>
      <c r="F45" s="36"/>
      <c r="H45" s="113">
        <f t="shared" si="3"/>
        <v>0</v>
      </c>
      <c r="I45" s="17">
        <f>(BroadcastTV[[#This Row],[Total Revenue (Millions BRL$)]]*100)/391730000</f>
        <v>0</v>
      </c>
      <c r="J45" s="58">
        <f>(BroadcastTV[[#This Row],[Total Revenue (Millions BRL$)]]*100)/306880000</f>
        <v>0</v>
      </c>
      <c r="M45" s="36"/>
    </row>
    <row r="46" spans="3:13">
      <c r="C46" s="9"/>
      <c r="D46" s="9"/>
      <c r="F46" s="36"/>
      <c r="H46" s="113">
        <f t="shared" ref="H46:H56" si="4">7568*I46%</f>
        <v>0</v>
      </c>
      <c r="I46" s="17">
        <f>(BroadcastTV[[#This Row],[Total Revenue (Millions BRL$)]]*100)/391730000</f>
        <v>0</v>
      </c>
      <c r="J46" s="58">
        <f>(BroadcastTV[[#This Row],[Total Revenue (Millions BRL$)]]*100)/306880000</f>
        <v>0</v>
      </c>
      <c r="M46" s="36"/>
    </row>
    <row r="47" spans="3:13">
      <c r="C47" s="9"/>
      <c r="D47" s="9"/>
      <c r="F47" s="36"/>
      <c r="H47" s="113">
        <f t="shared" si="4"/>
        <v>0</v>
      </c>
      <c r="I47" s="17">
        <f>(BroadcastTV[[#This Row],[Total Revenue (Millions BRL$)]]*100)/391730000</f>
        <v>0</v>
      </c>
      <c r="J47" s="58">
        <f>(BroadcastTV[[#This Row],[Total Revenue (Millions BRL$)]]*100)/306880000</f>
        <v>0</v>
      </c>
      <c r="M47" s="36"/>
    </row>
    <row r="48" spans="3:13">
      <c r="C48" s="9"/>
      <c r="D48" s="9"/>
      <c r="F48" s="36"/>
      <c r="H48" s="113">
        <f t="shared" si="4"/>
        <v>0</v>
      </c>
      <c r="I48" s="17">
        <f>(BroadcastTV[[#This Row],[Total Revenue (Millions BRL$)]]*100)/391730000</f>
        <v>0</v>
      </c>
      <c r="J48" s="58">
        <f>(BroadcastTV[[#This Row],[Total Revenue (Millions BRL$)]]*100)/306880000</f>
        <v>0</v>
      </c>
      <c r="M48" s="36"/>
    </row>
    <row r="49" spans="3:13">
      <c r="C49" s="9"/>
      <c r="D49" s="9"/>
      <c r="F49" s="36"/>
      <c r="H49" s="113">
        <f t="shared" si="4"/>
        <v>0</v>
      </c>
      <c r="I49" s="17">
        <f>(BroadcastTV[[#This Row],[Total Revenue (Millions BRL$)]]*100)/391730000</f>
        <v>0</v>
      </c>
      <c r="J49" s="58">
        <f>(BroadcastTV[[#This Row],[Total Revenue (Millions BRL$)]]*100)/306880000</f>
        <v>0</v>
      </c>
      <c r="M49" s="36"/>
    </row>
    <row r="50" spans="3:13">
      <c r="C50" s="9"/>
      <c r="D50" s="9"/>
      <c r="F50" s="36"/>
      <c r="H50" s="113">
        <f t="shared" si="4"/>
        <v>0</v>
      </c>
      <c r="I50" s="17">
        <f>(BroadcastTV[[#This Row],[Total Revenue (Millions BRL$)]]*100)/391730000</f>
        <v>0</v>
      </c>
      <c r="J50" s="58">
        <f>(BroadcastTV[[#This Row],[Total Revenue (Millions BRL$)]]*100)/306880000</f>
        <v>0</v>
      </c>
      <c r="M50" s="36"/>
    </row>
    <row r="51" spans="3:13">
      <c r="C51" s="9"/>
      <c r="D51" s="9"/>
      <c r="F51" s="36"/>
      <c r="H51" s="113">
        <f t="shared" si="4"/>
        <v>0</v>
      </c>
      <c r="I51" s="17">
        <f>(BroadcastTV[[#This Row],[Total Revenue (Millions BRL$)]]*100)/391730000</f>
        <v>0</v>
      </c>
      <c r="J51" s="58">
        <f>(BroadcastTV[[#This Row],[Total Revenue (Millions BRL$)]]*100)/306880000</f>
        <v>0</v>
      </c>
      <c r="M51" s="36"/>
    </row>
    <row r="52" spans="3:13">
      <c r="C52" s="9"/>
      <c r="D52" s="9"/>
      <c r="F52" s="36"/>
      <c r="H52" s="113">
        <f t="shared" si="4"/>
        <v>0</v>
      </c>
      <c r="I52" s="17">
        <f>(BroadcastTV[[#This Row],[Total Revenue (Millions BRL$)]]*100)/391730000</f>
        <v>0</v>
      </c>
      <c r="J52" s="58">
        <f>(BroadcastTV[[#This Row],[Total Revenue (Millions BRL$)]]*100)/306880000</f>
        <v>0</v>
      </c>
      <c r="M52" s="36"/>
    </row>
    <row r="53" spans="3:13">
      <c r="C53" s="9"/>
      <c r="D53" s="9"/>
      <c r="F53" s="36"/>
      <c r="H53" s="113">
        <f t="shared" si="4"/>
        <v>0</v>
      </c>
      <c r="I53" s="17">
        <f>(BroadcastTV[[#This Row],[Total Revenue (Millions BRL$)]]*100)/391730000</f>
        <v>0</v>
      </c>
      <c r="J53" s="58">
        <f>(BroadcastTV[[#This Row],[Total Revenue (Millions BRL$)]]*100)/306880000</f>
        <v>0</v>
      </c>
      <c r="M53" s="36"/>
    </row>
    <row r="54" spans="3:13">
      <c r="C54" s="9"/>
      <c r="D54" s="9"/>
      <c r="F54" s="36"/>
      <c r="H54" s="113">
        <f t="shared" si="4"/>
        <v>0</v>
      </c>
      <c r="I54" s="17">
        <f>(BroadcastTV[[#This Row],[Total Revenue (Millions BRL$)]]*100)/391730000</f>
        <v>0</v>
      </c>
      <c r="J54" s="58">
        <f>(BroadcastTV[[#This Row],[Total Revenue (Millions BRL$)]]*100)/306880000</f>
        <v>0</v>
      </c>
      <c r="M54" s="36"/>
    </row>
    <row r="55" spans="3:13">
      <c r="C55" s="9"/>
      <c r="D55" s="9"/>
      <c r="F55" s="36"/>
      <c r="H55" s="113">
        <f t="shared" si="4"/>
        <v>0</v>
      </c>
      <c r="I55" s="17">
        <f>(BroadcastTV[[#This Row],[Total Revenue (Millions BRL$)]]*100)/391730000</f>
        <v>0</v>
      </c>
      <c r="J55" s="58">
        <f>(BroadcastTV[[#This Row],[Total Revenue (Millions BRL$)]]*100)/306880000</f>
        <v>0</v>
      </c>
      <c r="M55" s="36"/>
    </row>
    <row r="56" spans="3:13">
      <c r="C56" s="9"/>
      <c r="D56" s="9"/>
      <c r="F56" s="36"/>
      <c r="H56" s="113">
        <f t="shared" si="4"/>
        <v>0</v>
      </c>
      <c r="I56" s="17">
        <f>(BroadcastTV[[#This Row],[Total Revenue (Millions BRL$)]]*100)/391730000</f>
        <v>0</v>
      </c>
      <c r="J56" s="58">
        <f>(BroadcastTV[[#This Row],[Total Revenue (Millions BRL$)]]*100)/306880000</f>
        <v>0</v>
      </c>
      <c r="M56" s="36"/>
    </row>
    <row r="57" spans="3:13">
      <c r="C57" s="9"/>
      <c r="D57" s="9"/>
      <c r="F57" s="36"/>
      <c r="H57" s="113">
        <f t="shared" ref="H57:H67" si="5">7422*I57%</f>
        <v>0</v>
      </c>
      <c r="I57" s="17">
        <f>(BroadcastTV[[#This Row],[Total Revenue (Millions BRL$)]]*100)/391730000</f>
        <v>0</v>
      </c>
      <c r="J57" s="58">
        <f>(BroadcastTV[[#This Row],[Total Revenue (Millions BRL$)]]*100)/306880000</f>
        <v>0</v>
      </c>
      <c r="M57" s="36"/>
    </row>
    <row r="58" spans="3:13">
      <c r="C58" s="9"/>
      <c r="D58" s="9"/>
      <c r="F58" s="36"/>
      <c r="H58" s="113">
        <f t="shared" si="5"/>
        <v>0</v>
      </c>
      <c r="I58" s="17">
        <f>(BroadcastTV[[#This Row],[Total Revenue (Millions BRL$)]]*100)/391730000</f>
        <v>0</v>
      </c>
      <c r="J58" s="58">
        <f>(BroadcastTV[[#This Row],[Total Revenue (Millions BRL$)]]*100)/306880000</f>
        <v>0</v>
      </c>
      <c r="M58" s="36"/>
    </row>
    <row r="59" spans="3:13">
      <c r="C59" s="9"/>
      <c r="D59" s="9"/>
      <c r="F59" s="36"/>
      <c r="H59" s="113">
        <f t="shared" si="5"/>
        <v>0</v>
      </c>
      <c r="I59" s="17">
        <f>(BroadcastTV[[#This Row],[Total Revenue (Millions BRL$)]]*100)/391730000</f>
        <v>0</v>
      </c>
      <c r="J59" s="58">
        <f>(BroadcastTV[[#This Row],[Total Revenue (Millions BRL$)]]*100)/306880000</f>
        <v>0</v>
      </c>
      <c r="M59" s="36"/>
    </row>
    <row r="60" spans="3:13">
      <c r="C60" s="9"/>
      <c r="D60" s="9"/>
      <c r="F60" s="36"/>
      <c r="H60" s="113">
        <f t="shared" si="5"/>
        <v>0</v>
      </c>
      <c r="I60" s="17">
        <f>(BroadcastTV[[#This Row],[Total Revenue (Millions BRL$)]]*100)/391730000</f>
        <v>0</v>
      </c>
      <c r="J60" s="58">
        <f>(BroadcastTV[[#This Row],[Total Revenue (Millions BRL$)]]*100)/306880000</f>
        <v>0</v>
      </c>
      <c r="M60" s="36"/>
    </row>
    <row r="61" spans="3:13">
      <c r="C61" s="9"/>
      <c r="D61" s="9"/>
      <c r="F61" s="36"/>
      <c r="H61" s="113">
        <f t="shared" si="5"/>
        <v>0</v>
      </c>
      <c r="I61" s="17">
        <f>(BroadcastTV[[#This Row],[Total Revenue (Millions BRL$)]]*100)/391730000</f>
        <v>0</v>
      </c>
      <c r="J61" s="58">
        <f>(BroadcastTV[[#This Row],[Total Revenue (Millions BRL$)]]*100)/306880000</f>
        <v>0</v>
      </c>
      <c r="M61" s="36"/>
    </row>
    <row r="62" spans="3:13">
      <c r="C62" s="9"/>
      <c r="D62" s="9"/>
      <c r="F62" s="36"/>
      <c r="H62" s="113">
        <f t="shared" si="5"/>
        <v>0</v>
      </c>
      <c r="I62" s="17">
        <f>(BroadcastTV[[#This Row],[Total Revenue (Millions BRL$)]]*100)/391730000</f>
        <v>0</v>
      </c>
      <c r="J62" s="58">
        <f>(BroadcastTV[[#This Row],[Total Revenue (Millions BRL$)]]*100)/306880000</f>
        <v>0</v>
      </c>
      <c r="M62" s="36"/>
    </row>
    <row r="63" spans="3:13">
      <c r="C63" s="9"/>
      <c r="D63" s="9"/>
      <c r="F63" s="36"/>
      <c r="H63" s="113">
        <f t="shared" si="5"/>
        <v>0</v>
      </c>
      <c r="I63" s="17">
        <f>(BroadcastTV[[#This Row],[Total Revenue (Millions BRL$)]]*100)/391730000</f>
        <v>0</v>
      </c>
      <c r="J63" s="58">
        <f>(BroadcastTV[[#This Row],[Total Revenue (Millions BRL$)]]*100)/306880000</f>
        <v>0</v>
      </c>
    </row>
    <row r="64" spans="3:13">
      <c r="C64" s="9"/>
      <c r="D64" s="9"/>
      <c r="F64" s="36"/>
      <c r="H64" s="113">
        <f t="shared" si="5"/>
        <v>0</v>
      </c>
      <c r="I64" s="17">
        <f>(BroadcastTV[[#This Row],[Total Revenue (Millions BRL$)]]*100)/391730000</f>
        <v>0</v>
      </c>
      <c r="J64" s="58">
        <f>(BroadcastTV[[#This Row],[Total Revenue (Millions BRL$)]]*100)/306880000</f>
        <v>0</v>
      </c>
    </row>
    <row r="65" spans="3:10">
      <c r="C65" s="9"/>
      <c r="D65" s="9"/>
      <c r="F65" s="36"/>
      <c r="H65" s="113">
        <f t="shared" si="5"/>
        <v>0</v>
      </c>
      <c r="I65" s="17">
        <f>(BroadcastTV[[#This Row],[Total Revenue (Millions BRL$)]]*100)/391730000</f>
        <v>0</v>
      </c>
      <c r="J65" s="58">
        <f>(BroadcastTV[[#This Row],[Total Revenue (Millions BRL$)]]*100)/306880000</f>
        <v>0</v>
      </c>
    </row>
    <row r="66" spans="3:10">
      <c r="C66" s="9"/>
      <c r="D66" s="9"/>
      <c r="F66" s="36"/>
      <c r="H66" s="113">
        <f t="shared" si="5"/>
        <v>0</v>
      </c>
      <c r="I66" s="17">
        <f>(BroadcastTV[[#This Row],[Total Revenue (Millions BRL$)]]*100)/391730000</f>
        <v>0</v>
      </c>
      <c r="J66" s="58">
        <f>(BroadcastTV[[#This Row],[Total Revenue (Millions BRL$)]]*100)/306880000</f>
        <v>0</v>
      </c>
    </row>
    <row r="67" spans="3:10">
      <c r="C67" s="9"/>
      <c r="D67" s="9"/>
      <c r="F67" s="36"/>
      <c r="H67" s="113">
        <f t="shared" si="5"/>
        <v>0</v>
      </c>
      <c r="I67" s="17">
        <f>(BroadcastTV[[#This Row],[Total Revenue (Millions BRL$)]]*100)/391730000</f>
        <v>0</v>
      </c>
      <c r="J67" s="58">
        <f>(BroadcastTV[[#This Row],[Total Revenue (Millions BRL$)]]*100)/306880000</f>
        <v>0</v>
      </c>
    </row>
    <row r="68" spans="3:10">
      <c r="C68" s="9"/>
      <c r="D68" s="9"/>
      <c r="F68" s="36"/>
      <c r="H68" s="113">
        <f t="shared" ref="H68:H78" si="6">10425*I68%</f>
        <v>0</v>
      </c>
      <c r="I68" s="17">
        <f>(BroadcastTV[[#This Row],[Total Revenue (Millions BRL$)]]*100)/391730000</f>
        <v>0</v>
      </c>
      <c r="J68" s="58">
        <f>(BroadcastTV[[#This Row],[Total Revenue (Millions BRL$)]]*100)/306880000</f>
        <v>0</v>
      </c>
    </row>
    <row r="69" spans="3:10">
      <c r="C69" s="9"/>
      <c r="D69" s="9"/>
      <c r="F69" s="36"/>
      <c r="H69" s="113">
        <f t="shared" si="6"/>
        <v>0</v>
      </c>
      <c r="I69" s="17">
        <f>(BroadcastTV[[#This Row],[Total Revenue (Millions BRL$)]]*100)/391730000</f>
        <v>0</v>
      </c>
      <c r="J69" s="58">
        <f>(BroadcastTV[[#This Row],[Total Revenue (Millions BRL$)]]*100)/306880000</f>
        <v>0</v>
      </c>
    </row>
    <row r="70" spans="3:10">
      <c r="C70" s="9"/>
      <c r="D70" s="9"/>
      <c r="F70" s="36"/>
      <c r="H70" s="113">
        <f t="shared" si="6"/>
        <v>0</v>
      </c>
      <c r="I70" s="17">
        <f>(BroadcastTV[[#This Row],[Total Revenue (Millions BRL$)]]*100)/391730000</f>
        <v>0</v>
      </c>
      <c r="J70" s="58">
        <f>(BroadcastTV[[#This Row],[Total Revenue (Millions BRL$)]]*100)/306880000</f>
        <v>0</v>
      </c>
    </row>
    <row r="71" spans="3:10">
      <c r="C71" s="9"/>
      <c r="D71" s="9"/>
      <c r="F71" s="36"/>
      <c r="H71" s="113">
        <f t="shared" si="6"/>
        <v>0</v>
      </c>
      <c r="I71" s="17">
        <f>(BroadcastTV[[#This Row],[Total Revenue (Millions BRL$)]]*100)/391730000</f>
        <v>0</v>
      </c>
      <c r="J71" s="58">
        <f>(BroadcastTV[[#This Row],[Total Revenue (Millions BRL$)]]*100)/306880000</f>
        <v>0</v>
      </c>
    </row>
    <row r="72" spans="3:10">
      <c r="C72" s="9"/>
      <c r="D72" s="9"/>
      <c r="F72" s="36"/>
      <c r="H72" s="113">
        <f t="shared" si="6"/>
        <v>0</v>
      </c>
      <c r="I72" s="17">
        <f>(BroadcastTV[[#This Row],[Total Revenue (Millions BRL$)]]*100)/391730000</f>
        <v>0</v>
      </c>
      <c r="J72" s="58">
        <f>(BroadcastTV[[#This Row],[Total Revenue (Millions BRL$)]]*100)/306880000</f>
        <v>0</v>
      </c>
    </row>
    <row r="73" spans="3:10">
      <c r="C73" s="9"/>
      <c r="D73" s="9"/>
      <c r="F73" s="36"/>
      <c r="H73" s="113">
        <f t="shared" si="6"/>
        <v>0</v>
      </c>
      <c r="I73" s="17">
        <f>(BroadcastTV[[#This Row],[Total Revenue (Millions BRL$)]]*100)/391730000</f>
        <v>0</v>
      </c>
      <c r="J73" s="58">
        <f>(BroadcastTV[[#This Row],[Total Revenue (Millions BRL$)]]*100)/306880000</f>
        <v>0</v>
      </c>
    </row>
    <row r="74" spans="3:10">
      <c r="C74" s="9"/>
      <c r="D74" s="9"/>
      <c r="F74" s="36"/>
      <c r="H74" s="113">
        <f t="shared" si="6"/>
        <v>0</v>
      </c>
      <c r="I74" s="17">
        <f>(BroadcastTV[[#This Row],[Total Revenue (Millions BRL$)]]*100)/391730000</f>
        <v>0</v>
      </c>
      <c r="J74" s="58">
        <f>(BroadcastTV[[#This Row],[Total Revenue (Millions BRL$)]]*100)/306880000</f>
        <v>0</v>
      </c>
    </row>
    <row r="75" spans="3:10">
      <c r="C75" s="9"/>
      <c r="D75" s="9"/>
      <c r="F75" s="36"/>
      <c r="H75" s="113">
        <f t="shared" si="6"/>
        <v>0</v>
      </c>
      <c r="I75" s="17">
        <f>(BroadcastTV[[#This Row],[Total Revenue (Millions BRL$)]]*100)/391730000</f>
        <v>0</v>
      </c>
      <c r="J75" s="58">
        <f>(BroadcastTV[[#This Row],[Total Revenue (Millions BRL$)]]*100)/306880000</f>
        <v>0</v>
      </c>
    </row>
    <row r="76" spans="3:10">
      <c r="C76" s="9"/>
      <c r="D76" s="9"/>
      <c r="F76" s="36"/>
      <c r="H76" s="113">
        <f t="shared" si="6"/>
        <v>0</v>
      </c>
      <c r="I76" s="17">
        <f>(BroadcastTV[[#This Row],[Total Revenue (Millions BRL$)]]*100)/391730000</f>
        <v>0</v>
      </c>
      <c r="J76" s="58">
        <f>(BroadcastTV[[#This Row],[Total Revenue (Millions BRL$)]]*100)/306880000</f>
        <v>0</v>
      </c>
    </row>
    <row r="77" spans="3:10">
      <c r="C77" s="9"/>
      <c r="D77" s="9"/>
      <c r="F77" s="36"/>
      <c r="H77" s="113">
        <f t="shared" si="6"/>
        <v>0</v>
      </c>
      <c r="I77" s="17">
        <f>(BroadcastTV[[#This Row],[Total Revenue (Millions BRL$)]]*100)/391730000</f>
        <v>0</v>
      </c>
      <c r="J77" s="58">
        <f>(BroadcastTV[[#This Row],[Total Revenue (Millions BRL$)]]*100)/306880000</f>
        <v>0</v>
      </c>
    </row>
    <row r="78" spans="3:10">
      <c r="C78" s="9"/>
      <c r="D78" s="9"/>
      <c r="F78" s="36"/>
      <c r="H78" s="113">
        <f t="shared" si="6"/>
        <v>0</v>
      </c>
      <c r="I78" s="17">
        <f>(BroadcastTV[[#This Row],[Total Revenue (Millions BRL$)]]*100)/391730000</f>
        <v>0</v>
      </c>
      <c r="J78" s="58">
        <f>(BroadcastTV[[#This Row],[Total Revenue (Millions BRL$)]]*100)/306880000</f>
        <v>0</v>
      </c>
    </row>
    <row r="79" spans="3:10">
      <c r="C79" s="9"/>
      <c r="D79" s="173"/>
      <c r="F79" s="36"/>
      <c r="H79" s="121"/>
      <c r="I79" s="17">
        <f>(BroadcastTV[[#This Row],[Total Revenue (Millions BRL$)]]*100)/391730000</f>
        <v>0</v>
      </c>
      <c r="J79" s="58">
        <f>(BroadcastTV[[#This Row],[Total Revenue (Millions BRL$)]]*100)/306880000</f>
        <v>0</v>
      </c>
    </row>
    <row r="80" spans="3:10">
      <c r="C80" s="9"/>
      <c r="D80" s="173"/>
      <c r="F80" s="36"/>
      <c r="H80" s="121"/>
      <c r="I80" s="17">
        <f>(BroadcastTV[[#This Row],[Total Revenue (Millions BRL$)]]*100)/391730000</f>
        <v>0</v>
      </c>
      <c r="J80" s="58">
        <f>(BroadcastTV[[#This Row],[Total Revenue (Millions BRL$)]]*100)/306880000</f>
        <v>0</v>
      </c>
    </row>
    <row r="81" spans="3:10">
      <c r="C81" s="9"/>
      <c r="D81" s="173"/>
      <c r="F81" s="36"/>
      <c r="H81" s="121"/>
      <c r="I81" s="17">
        <f>(BroadcastTV[[#This Row],[Total Revenue (Millions BRL$)]]*100)/391730000</f>
        <v>0</v>
      </c>
      <c r="J81" s="58">
        <f>(BroadcastTV[[#This Row],[Total Revenue (Millions BRL$)]]*100)/306880000</f>
        <v>0</v>
      </c>
    </row>
    <row r="82" spans="3:10">
      <c r="C82" s="9"/>
      <c r="D82" s="173"/>
      <c r="F82" s="36"/>
      <c r="H82" s="121"/>
      <c r="I82" s="17">
        <f>(BroadcastTV[[#This Row],[Total Revenue (Millions BRL$)]]*100)/391730000</f>
        <v>0</v>
      </c>
      <c r="J82" s="58">
        <f>(BroadcastTV[[#This Row],[Total Revenue (Millions BRL$)]]*100)/306880000</f>
        <v>0</v>
      </c>
    </row>
    <row r="83" spans="3:10">
      <c r="C83" s="9"/>
      <c r="D83" s="173"/>
      <c r="F83" s="36"/>
      <c r="H83" s="121"/>
      <c r="I83" s="17">
        <f>(BroadcastTV[[#This Row],[Total Revenue (Millions BRL$)]]*100)/391730000</f>
        <v>0</v>
      </c>
      <c r="J83" s="58">
        <f>(BroadcastTV[[#This Row],[Total Revenue (Millions BRL$)]]*100)/306880000</f>
        <v>0</v>
      </c>
    </row>
    <row r="84" spans="3:10">
      <c r="C84" s="9"/>
      <c r="D84" s="173"/>
      <c r="F84" s="36"/>
      <c r="H84" s="121"/>
      <c r="I84" s="17">
        <f>(BroadcastTV[[#This Row],[Total Revenue (Millions BRL$)]]*100)/391730000</f>
        <v>0</v>
      </c>
      <c r="J84" s="58">
        <f>(BroadcastTV[[#This Row],[Total Revenue (Millions BRL$)]]*100)/306880000</f>
        <v>0</v>
      </c>
    </row>
    <row r="85" spans="3:10">
      <c r="C85" s="9"/>
      <c r="D85" s="173"/>
      <c r="F85" s="36"/>
      <c r="H85" s="121"/>
      <c r="I85" s="17">
        <f>(BroadcastTV[[#This Row],[Total Revenue (Millions BRL$)]]*100)/391730000</f>
        <v>0</v>
      </c>
      <c r="J85" s="58">
        <f>(BroadcastTV[[#This Row],[Total Revenue (Millions BRL$)]]*100)/306880000</f>
        <v>0</v>
      </c>
    </row>
    <row r="86" spans="3:10">
      <c r="F86" s="36"/>
      <c r="H86" s="115"/>
    </row>
    <row r="87" spans="3:10">
      <c r="F87" s="36"/>
      <c r="H87" s="115"/>
    </row>
    <row r="88" spans="3:10">
      <c r="F88" s="36"/>
      <c r="H88" s="115"/>
    </row>
    <row r="89" spans="3:10">
      <c r="F89" s="36"/>
      <c r="H89" s="115"/>
    </row>
    <row r="90" spans="3:10">
      <c r="F90" s="36"/>
      <c r="H90" s="115"/>
    </row>
    <row r="91" spans="3:10">
      <c r="F91" s="36"/>
      <c r="H91" s="115"/>
    </row>
    <row r="92" spans="3:10">
      <c r="F92" s="36"/>
      <c r="H92" s="115"/>
    </row>
    <row r="93" spans="3:10">
      <c r="F93" s="36"/>
      <c r="H93" s="115"/>
    </row>
    <row r="94" spans="3:10">
      <c r="F94" s="36"/>
      <c r="H94" s="115"/>
    </row>
    <row r="95" spans="3:10">
      <c r="F95" s="36"/>
      <c r="H95" s="115"/>
    </row>
    <row r="96" spans="3:10">
      <c r="F96" s="36"/>
      <c r="H96" s="115"/>
    </row>
    <row r="97" spans="6:8">
      <c r="F97" s="36"/>
      <c r="H97" s="115"/>
    </row>
    <row r="98" spans="6:8">
      <c r="F98" s="36"/>
      <c r="H98" s="115"/>
    </row>
    <row r="99" spans="6:8">
      <c r="F99" s="36"/>
      <c r="H99" s="115"/>
    </row>
    <row r="100" spans="6:8">
      <c r="F100" s="36"/>
      <c r="H100" s="115"/>
    </row>
    <row r="101" spans="6:8">
      <c r="F101" s="36"/>
      <c r="H101" s="115"/>
    </row>
    <row r="102" spans="6:8">
      <c r="F102" s="36"/>
      <c r="H102" s="115"/>
    </row>
    <row r="103" spans="6:8">
      <c r="F103" s="36"/>
      <c r="H103" s="115"/>
    </row>
    <row r="104" spans="6:8">
      <c r="F104" s="36"/>
      <c r="H104" s="115"/>
    </row>
    <row r="105" spans="6:8">
      <c r="F105" s="36"/>
      <c r="H105" s="115"/>
    </row>
    <row r="106" spans="6:8">
      <c r="F106" s="36"/>
      <c r="H106" s="115"/>
    </row>
    <row r="107" spans="6:8">
      <c r="F107" s="36"/>
      <c r="H107" s="115"/>
    </row>
    <row r="108" spans="6:8">
      <c r="F108" s="36"/>
      <c r="H108" s="115"/>
    </row>
    <row r="109" spans="6:8">
      <c r="F109" s="36"/>
      <c r="H109" s="115"/>
    </row>
    <row r="110" spans="6:8">
      <c r="F110" s="36"/>
      <c r="H110" s="115"/>
    </row>
    <row r="111" spans="6:8">
      <c r="F111" s="36"/>
      <c r="H111" s="115"/>
    </row>
    <row r="112" spans="6:8">
      <c r="F112" s="36"/>
      <c r="H112" s="115"/>
    </row>
    <row r="113" spans="6:8">
      <c r="F113" s="36"/>
      <c r="H113" s="115"/>
    </row>
    <row r="114" spans="6:8">
      <c r="F114" s="36"/>
      <c r="H114" s="115"/>
    </row>
    <row r="115" spans="6:8">
      <c r="F115" s="36"/>
      <c r="H115" s="115"/>
    </row>
    <row r="116" spans="6:8">
      <c r="F116" s="36"/>
      <c r="H116" s="115"/>
    </row>
    <row r="117" spans="6:8">
      <c r="F117" s="36"/>
      <c r="H117" s="115"/>
    </row>
    <row r="118" spans="6:8">
      <c r="F118" s="36"/>
      <c r="H118" s="115"/>
    </row>
    <row r="119" spans="6:8">
      <c r="F119" s="36"/>
      <c r="H119" s="115"/>
    </row>
    <row r="120" spans="6:8">
      <c r="F120" s="36"/>
      <c r="H120" s="115"/>
    </row>
    <row r="121" spans="6:8">
      <c r="F121" s="36"/>
      <c r="H121" s="115"/>
    </row>
    <row r="122" spans="6:8">
      <c r="F122" s="36"/>
      <c r="H122" s="115"/>
    </row>
    <row r="123" spans="6:8">
      <c r="F123" s="36"/>
      <c r="H123" s="115"/>
    </row>
    <row r="124" spans="6:8">
      <c r="F124" s="36"/>
      <c r="H124" s="115"/>
    </row>
    <row r="125" spans="6:8">
      <c r="F125" s="36"/>
      <c r="H125" s="115"/>
    </row>
    <row r="126" spans="6:8">
      <c r="F126" s="36"/>
      <c r="H126" s="115"/>
    </row>
    <row r="127" spans="6:8">
      <c r="F127" s="36"/>
      <c r="H127" s="115"/>
    </row>
    <row r="128" spans="6:8">
      <c r="F128" s="36"/>
      <c r="H128" s="115"/>
    </row>
    <row r="129" spans="6:8">
      <c r="F129" s="36"/>
      <c r="H129" s="115"/>
    </row>
    <row r="130" spans="6:8">
      <c r="F130" s="36"/>
      <c r="H130" s="115"/>
    </row>
    <row r="131" spans="6:8">
      <c r="F131" s="36"/>
      <c r="H131" s="115"/>
    </row>
    <row r="132" spans="6:8">
      <c r="F132" s="36"/>
      <c r="H132" s="115"/>
    </row>
    <row r="133" spans="6:8">
      <c r="F133" s="36"/>
      <c r="H133" s="115"/>
    </row>
    <row r="134" spans="6:8">
      <c r="F134" s="36"/>
      <c r="H134" s="115"/>
    </row>
    <row r="135" spans="6:8">
      <c r="F135" s="36"/>
      <c r="H135" s="115"/>
    </row>
    <row r="136" spans="6:8">
      <c r="F136" s="36"/>
      <c r="H136" s="115"/>
    </row>
    <row r="137" spans="6:8">
      <c r="F137" s="36"/>
      <c r="H137" s="115"/>
    </row>
    <row r="138" spans="6:8">
      <c r="F138" s="36"/>
      <c r="H138" s="115"/>
    </row>
    <row r="139" spans="6:8">
      <c r="F139" s="36"/>
      <c r="H139" s="115"/>
    </row>
    <row r="140" spans="6:8">
      <c r="F140" s="36"/>
      <c r="H140" s="115"/>
    </row>
    <row r="141" spans="6:8">
      <c r="F141" s="36"/>
      <c r="H141" s="115"/>
    </row>
    <row r="142" spans="6:8">
      <c r="F142" s="36"/>
      <c r="H142" s="115"/>
    </row>
    <row r="143" spans="6:8">
      <c r="F143" s="36"/>
      <c r="H143" s="115"/>
    </row>
    <row r="144" spans="6:8">
      <c r="F144" s="36"/>
      <c r="H144" s="115"/>
    </row>
    <row r="145" spans="6:8">
      <c r="F145" s="36"/>
      <c r="H145" s="115"/>
    </row>
    <row r="146" spans="6:8">
      <c r="F146" s="36"/>
      <c r="H146" s="115"/>
    </row>
    <row r="147" spans="6:8">
      <c r="F147" s="36"/>
      <c r="H147" s="115"/>
    </row>
    <row r="148" spans="6:8">
      <c r="F148" s="36"/>
      <c r="H148" s="115"/>
    </row>
    <row r="149" spans="6:8">
      <c r="F149" s="36"/>
      <c r="H149" s="115"/>
    </row>
    <row r="150" spans="6:8">
      <c r="F150" s="36"/>
      <c r="H150" s="115"/>
    </row>
    <row r="151" spans="6:8">
      <c r="F151" s="36"/>
      <c r="H151" s="115"/>
    </row>
    <row r="152" spans="6:8">
      <c r="F152" s="36"/>
      <c r="H152" s="115"/>
    </row>
    <row r="153" spans="6:8">
      <c r="F153" s="36"/>
      <c r="H153" s="115"/>
    </row>
    <row r="154" spans="6:8">
      <c r="F154" s="36"/>
      <c r="H154" s="115"/>
    </row>
    <row r="155" spans="6:8">
      <c r="F155" s="36"/>
      <c r="H155" s="115"/>
    </row>
    <row r="156" spans="6:8">
      <c r="F156" s="36"/>
      <c r="H156" s="115"/>
    </row>
    <row r="157" spans="6:8">
      <c r="F157" s="36"/>
      <c r="H157" s="115"/>
    </row>
    <row r="158" spans="6:8">
      <c r="F158" s="36"/>
      <c r="H158" s="115"/>
    </row>
    <row r="159" spans="6:8">
      <c r="F159" s="36"/>
      <c r="H159" s="115"/>
    </row>
    <row r="160" spans="6:8">
      <c r="F160" s="36"/>
    </row>
    <row r="161" spans="6:6">
      <c r="F161" s="36"/>
    </row>
    <row r="162" spans="6:6">
      <c r="F162" s="36"/>
    </row>
    <row r="163" spans="6:6">
      <c r="F163" s="36"/>
    </row>
    <row r="164" spans="6:6">
      <c r="F164" s="36"/>
    </row>
    <row r="165" spans="6:6">
      <c r="F165" s="36"/>
    </row>
    <row r="166" spans="6:6">
      <c r="F166" s="36"/>
    </row>
    <row r="167" spans="6:6">
      <c r="F167" s="36"/>
    </row>
    <row r="168" spans="6:6">
      <c r="F168" s="36"/>
    </row>
    <row r="169" spans="6:6">
      <c r="F169" s="36"/>
    </row>
    <row r="170" spans="6:6">
      <c r="F170" s="36"/>
    </row>
    <row r="171" spans="6:6">
      <c r="F171" s="36"/>
    </row>
    <row r="172" spans="6:6">
      <c r="F172" s="36"/>
    </row>
    <row r="173" spans="6:6">
      <c r="F173" s="36"/>
    </row>
    <row r="174" spans="6:6">
      <c r="F174" s="36"/>
    </row>
    <row r="175" spans="6:6">
      <c r="F175" s="36"/>
    </row>
    <row r="176" spans="6:6">
      <c r="F176" s="36"/>
    </row>
    <row r="177" spans="6:6">
      <c r="F177" s="36"/>
    </row>
    <row r="178" spans="6:6">
      <c r="F178" s="36"/>
    </row>
    <row r="179" spans="6:6">
      <c r="F179" s="36"/>
    </row>
    <row r="180" spans="6:6">
      <c r="F180" s="36"/>
    </row>
    <row r="181" spans="6:6">
      <c r="F181" s="36"/>
    </row>
    <row r="182" spans="6:6">
      <c r="F182" s="36"/>
    </row>
    <row r="183" spans="6:6">
      <c r="F183" s="36"/>
    </row>
    <row r="184" spans="6:6">
      <c r="F184" s="36"/>
    </row>
    <row r="185" spans="6:6">
      <c r="F185" s="36"/>
    </row>
    <row r="186" spans="6:6">
      <c r="F186" s="36"/>
    </row>
    <row r="187" spans="6:6">
      <c r="F187" s="36"/>
    </row>
    <row r="188" spans="6:6">
      <c r="F188" s="36"/>
    </row>
    <row r="189" spans="6:6">
      <c r="F189" s="36"/>
    </row>
    <row r="190" spans="6:6">
      <c r="F190" s="36"/>
    </row>
    <row r="191" spans="6:6">
      <c r="F191" s="36"/>
    </row>
    <row r="192" spans="6:6">
      <c r="F192" s="36"/>
    </row>
    <row r="193" spans="6:6">
      <c r="F193" s="36"/>
    </row>
    <row r="194" spans="6:6">
      <c r="F194" s="36"/>
    </row>
    <row r="195" spans="6:6">
      <c r="F195" s="36"/>
    </row>
    <row r="196" spans="6:6">
      <c r="F196" s="36"/>
    </row>
    <row r="197" spans="6:6">
      <c r="F197" s="36"/>
    </row>
    <row r="198" spans="6:6">
      <c r="F198" s="36"/>
    </row>
    <row r="199" spans="6:6">
      <c r="F199" s="36"/>
    </row>
    <row r="200" spans="6:6">
      <c r="F200" s="36"/>
    </row>
    <row r="201" spans="6:6">
      <c r="F201" s="36"/>
    </row>
    <row r="202" spans="6:6">
      <c r="F202" s="36"/>
    </row>
    <row r="203" spans="6:6">
      <c r="F203" s="36"/>
    </row>
    <row r="204" spans="6:6">
      <c r="F204" s="36"/>
    </row>
    <row r="205" spans="6:6">
      <c r="F205" s="36"/>
    </row>
    <row r="206" spans="6:6">
      <c r="F206" s="36"/>
    </row>
    <row r="207" spans="6:6">
      <c r="F207" s="36"/>
    </row>
    <row r="208" spans="6:6">
      <c r="F208" s="36"/>
    </row>
    <row r="209" spans="6:6">
      <c r="F209" s="36"/>
    </row>
    <row r="210" spans="6:6">
      <c r="F210" s="36"/>
    </row>
    <row r="211" spans="6:6">
      <c r="F211" s="36"/>
    </row>
    <row r="212" spans="6:6">
      <c r="F212" s="36"/>
    </row>
    <row r="213" spans="6:6">
      <c r="F213" s="36"/>
    </row>
  </sheetData>
  <phoneticPr fontId="4" type="noConversion"/>
  <conditionalFormatting sqref="D1">
    <cfRule type="cellIs" dxfId="156" priority="3" operator="equal">
      <formula>0</formula>
    </cfRule>
  </conditionalFormatting>
  <conditionalFormatting sqref="F1">
    <cfRule type="cellIs" dxfId="155" priority="2" operator="equal">
      <formula>0</formula>
    </cfRule>
  </conditionalFormatting>
  <conditionalFormatting sqref="G1">
    <cfRule type="cellIs" dxfId="154" priority="23" operator="equal">
      <formula>0</formula>
    </cfRule>
  </conditionalFormatting>
  <conditionalFormatting sqref="H1">
    <cfRule type="cellIs" dxfId="153" priority="22" operator="equal">
      <formula>0</formula>
    </cfRule>
  </conditionalFormatting>
  <conditionalFormatting sqref="I1">
    <cfRule type="cellIs" dxfId="152" priority="1" operator="equal">
      <formula>0</formula>
    </cfRule>
  </conditionalFormatting>
  <conditionalFormatting sqref="J1">
    <cfRule type="cellIs" dxfId="151" priority="21" operator="equal">
      <formula>0</formula>
    </cfRule>
  </conditionalFormatting>
  <pageMargins left="0.7" right="0.7" top="0.75" bottom="0.75" header="0.3" footer="0.3"/>
  <pageSetup paperSize="9" orientation="portrait" horizontalDpi="0" verticalDpi="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N331"/>
  <sheetViews>
    <sheetView zoomScaleNormal="100" workbookViewId="0">
      <pane ySplit="1" topLeftCell="A36" activePane="bottomLeft" state="frozen"/>
      <selection activeCell="XEK27" sqref="XEK27:XEL27"/>
      <selection pane="bottomLeft" activeCell="G67" sqref="G67"/>
    </sheetView>
  </sheetViews>
  <sheetFormatPr baseColWidth="10" defaultColWidth="10.875" defaultRowHeight="15.75"/>
  <cols>
    <col min="1" max="1" width="12" style="9" bestFit="1" customWidth="1"/>
    <col min="2" max="2" width="9" style="9" bestFit="1" customWidth="1"/>
    <col min="3" max="3" width="25.625" style="11" bestFit="1" customWidth="1"/>
    <col min="4" max="4" width="26.875" style="11" bestFit="1" customWidth="1"/>
    <col min="5" max="5" width="22.5" style="11" customWidth="1"/>
    <col min="6" max="6" width="1.375" style="11" customWidth="1"/>
    <col min="7" max="7" width="15.625" style="116" customWidth="1"/>
    <col min="8" max="8" width="30.5" style="12" hidden="1" customWidth="1"/>
    <col min="9" max="9" width="32.125" style="131" bestFit="1" customWidth="1"/>
    <col min="10" max="10" width="37" style="58" bestFit="1" customWidth="1"/>
    <col min="11" max="11" width="30.125" style="57" bestFit="1" customWidth="1"/>
    <col min="12" max="12" width="20.625" style="11" bestFit="1" customWidth="1"/>
    <col min="13" max="13" width="34.125" style="11" bestFit="1" customWidth="1"/>
    <col min="14" max="14" width="255.625" style="23" bestFit="1" customWidth="1"/>
    <col min="15" max="16384" width="10.875" style="11"/>
  </cols>
  <sheetData>
    <row r="1" spans="1:14" s="39" customFormat="1" ht="18" customHeight="1">
      <c r="A1" s="87" t="s">
        <v>76</v>
      </c>
      <c r="B1" s="87" t="s">
        <v>77</v>
      </c>
      <c r="C1" s="87" t="s">
        <v>0</v>
      </c>
      <c r="D1" s="37" t="s">
        <v>100</v>
      </c>
      <c r="E1" s="87" t="s">
        <v>101</v>
      </c>
      <c r="F1" s="37" t="s">
        <v>102</v>
      </c>
      <c r="G1" s="117" t="s">
        <v>78</v>
      </c>
      <c r="H1" s="37" t="s">
        <v>79</v>
      </c>
      <c r="I1" s="123" t="s">
        <v>103</v>
      </c>
      <c r="J1" s="8" t="s">
        <v>80</v>
      </c>
      <c r="K1" s="8" t="s">
        <v>83</v>
      </c>
      <c r="L1" s="37" t="s">
        <v>104</v>
      </c>
      <c r="M1" s="38" t="s">
        <v>105</v>
      </c>
      <c r="N1" s="96" t="s">
        <v>74</v>
      </c>
    </row>
    <row r="2" spans="1:14" ht="18" customHeight="1">
      <c r="A2" s="7" t="s">
        <v>197</v>
      </c>
      <c r="B2" s="196">
        <v>2018</v>
      </c>
      <c r="C2" s="36" t="s">
        <v>143</v>
      </c>
      <c r="D2" s="199" t="s">
        <v>319</v>
      </c>
      <c r="E2" s="197" t="s">
        <v>297</v>
      </c>
      <c r="F2" s="36"/>
      <c r="G2" s="200">
        <v>450000</v>
      </c>
      <c r="H2" s="197"/>
      <c r="I2" s="201">
        <f>(PayTV[[#This Row],[Total Revenue (Millions BRL$)]]*100)/623850000</f>
        <v>7.2132724212551097E-2</v>
      </c>
      <c r="J2" s="202"/>
      <c r="K2" s="203"/>
      <c r="L2" s="191"/>
      <c r="M2" s="191"/>
      <c r="N2" s="157" t="s">
        <v>144</v>
      </c>
    </row>
    <row r="3" spans="1:14">
      <c r="A3" s="7" t="s">
        <v>197</v>
      </c>
      <c r="B3" s="196">
        <v>2018</v>
      </c>
      <c r="C3" s="36" t="s">
        <v>143</v>
      </c>
      <c r="D3" s="199" t="s">
        <v>320</v>
      </c>
      <c r="E3" s="197" t="s">
        <v>298</v>
      </c>
      <c r="F3" s="36"/>
      <c r="G3" s="200">
        <v>2560000</v>
      </c>
      <c r="H3" s="197"/>
      <c r="I3" s="201">
        <f>(PayTV[[#This Row],[Total Revenue (Millions BRL$)]]*100)/623850000</f>
        <v>0.41035505329806843</v>
      </c>
      <c r="J3" s="202"/>
      <c r="K3" s="203"/>
      <c r="L3" s="191"/>
      <c r="M3" s="191"/>
      <c r="N3" s="204" t="s">
        <v>249</v>
      </c>
    </row>
    <row r="4" spans="1:14">
      <c r="A4" s="7" t="s">
        <v>197</v>
      </c>
      <c r="B4" s="196">
        <v>2018</v>
      </c>
      <c r="C4" s="36" t="s">
        <v>143</v>
      </c>
      <c r="D4" s="199" t="s">
        <v>321</v>
      </c>
      <c r="E4" s="197" t="s">
        <v>299</v>
      </c>
      <c r="F4" s="36"/>
      <c r="G4" s="200">
        <v>4350000</v>
      </c>
      <c r="H4" s="197"/>
      <c r="I4" s="201">
        <f>(PayTV[[#This Row],[Total Revenue (Millions BRL$)]]*100)/623850000</f>
        <v>0.69728300072132721</v>
      </c>
      <c r="J4" s="202"/>
      <c r="K4" s="203"/>
      <c r="L4" s="191"/>
      <c r="M4" s="191"/>
      <c r="N4" s="204" t="s">
        <v>250</v>
      </c>
    </row>
    <row r="5" spans="1:14">
      <c r="A5" s="7" t="s">
        <v>197</v>
      </c>
      <c r="B5" s="196">
        <v>2018</v>
      </c>
      <c r="C5" s="36" t="s">
        <v>143</v>
      </c>
      <c r="D5" s="199" t="s">
        <v>322</v>
      </c>
      <c r="E5" s="197" t="s">
        <v>300</v>
      </c>
      <c r="F5" s="36"/>
      <c r="G5" s="200">
        <v>3510000</v>
      </c>
      <c r="H5" s="197"/>
      <c r="I5" s="201">
        <f>(PayTV[[#This Row],[Total Revenue (Millions BRL$)]]*100)/623850000</f>
        <v>0.56263524885789851</v>
      </c>
      <c r="J5" s="202"/>
      <c r="K5" s="203"/>
      <c r="L5" s="191"/>
      <c r="M5" s="191"/>
      <c r="N5" s="204"/>
    </row>
    <row r="6" spans="1:14">
      <c r="A6" s="7" t="s">
        <v>197</v>
      </c>
      <c r="B6" s="196">
        <v>2018</v>
      </c>
      <c r="C6" s="36" t="s">
        <v>143</v>
      </c>
      <c r="D6" s="199" t="s">
        <v>323</v>
      </c>
      <c r="E6" s="197" t="s">
        <v>301</v>
      </c>
      <c r="F6" s="36"/>
      <c r="G6" s="200">
        <v>2690000</v>
      </c>
      <c r="H6" s="197"/>
      <c r="I6" s="201">
        <f>(PayTV[[#This Row],[Total Revenue (Millions BRL$)]]*100)/623850000</f>
        <v>0.43119339584836097</v>
      </c>
      <c r="J6" s="202"/>
      <c r="K6" s="203"/>
      <c r="L6" s="191"/>
      <c r="M6" s="191"/>
      <c r="N6" s="204"/>
    </row>
    <row r="7" spans="1:14">
      <c r="A7" s="7" t="s">
        <v>197</v>
      </c>
      <c r="B7" s="196">
        <v>2018</v>
      </c>
      <c r="C7" s="36" t="s">
        <v>143</v>
      </c>
      <c r="D7" s="199" t="s">
        <v>302</v>
      </c>
      <c r="E7" s="197" t="s">
        <v>302</v>
      </c>
      <c r="F7" s="36"/>
      <c r="G7" s="200">
        <v>4290000</v>
      </c>
      <c r="H7" s="197"/>
      <c r="I7" s="201">
        <f>(PayTV[[#This Row],[Total Revenue (Millions BRL$)]]*100)/623850000</f>
        <v>0.68766530415965377</v>
      </c>
      <c r="J7" s="202"/>
      <c r="K7" s="203"/>
      <c r="L7" s="191"/>
      <c r="M7" s="191"/>
      <c r="N7" s="204"/>
    </row>
    <row r="8" spans="1:14">
      <c r="A8" s="7" t="s">
        <v>197</v>
      </c>
      <c r="B8" s="196">
        <v>2018</v>
      </c>
      <c r="C8" s="36" t="s">
        <v>143</v>
      </c>
      <c r="D8" s="199" t="s">
        <v>324</v>
      </c>
      <c r="E8" s="197" t="s">
        <v>303</v>
      </c>
      <c r="F8" s="36"/>
      <c r="G8" s="200">
        <v>1000000</v>
      </c>
      <c r="H8" s="197"/>
      <c r="I8" s="201">
        <f>(PayTV[[#This Row],[Total Revenue (Millions BRL$)]]*100)/623850000</f>
        <v>0.16029494269455799</v>
      </c>
      <c r="J8" s="202"/>
      <c r="K8" s="203"/>
      <c r="L8" s="191"/>
      <c r="M8" s="191"/>
      <c r="N8" s="204"/>
    </row>
    <row r="9" spans="1:14">
      <c r="A9" s="7" t="s">
        <v>197</v>
      </c>
      <c r="B9" s="196">
        <v>2018</v>
      </c>
      <c r="C9" s="36" t="s">
        <v>143</v>
      </c>
      <c r="D9" s="199" t="s">
        <v>325</v>
      </c>
      <c r="E9" s="197" t="s">
        <v>304</v>
      </c>
      <c r="F9" s="36"/>
      <c r="G9" s="200">
        <v>52080000</v>
      </c>
      <c r="H9" s="197"/>
      <c r="I9" s="201">
        <f>(PayTV[[#This Row],[Total Revenue (Millions BRL$)]]*100)/623850000</f>
        <v>8.3481606155325796</v>
      </c>
      <c r="J9" s="202"/>
      <c r="K9" s="203"/>
      <c r="L9" s="191"/>
      <c r="M9" s="191"/>
      <c r="N9" s="204"/>
    </row>
    <row r="10" spans="1:14">
      <c r="A10" s="7" t="s">
        <v>197</v>
      </c>
      <c r="B10" s="196">
        <v>2018</v>
      </c>
      <c r="C10" s="36" t="s">
        <v>143</v>
      </c>
      <c r="D10" s="199" t="s">
        <v>327</v>
      </c>
      <c r="E10" s="197" t="s">
        <v>326</v>
      </c>
      <c r="F10" s="36"/>
      <c r="G10" s="200">
        <v>176320000</v>
      </c>
      <c r="H10" s="197"/>
      <c r="I10" s="201">
        <f>(PayTV[[#This Row],[Total Revenue (Millions BRL$)]]*100)/623850000</f>
        <v>28.263204295904465</v>
      </c>
      <c r="J10" s="202"/>
      <c r="K10" s="203"/>
      <c r="L10" s="191"/>
      <c r="M10" s="191"/>
      <c r="N10" s="204"/>
    </row>
    <row r="11" spans="1:14">
      <c r="A11" s="7" t="s">
        <v>197</v>
      </c>
      <c r="B11" s="196">
        <v>2018</v>
      </c>
      <c r="C11" s="36" t="s">
        <v>143</v>
      </c>
      <c r="D11" s="199" t="s">
        <v>328</v>
      </c>
      <c r="E11" s="197" t="s">
        <v>305</v>
      </c>
      <c r="F11" s="36"/>
      <c r="G11" s="200">
        <v>2230000</v>
      </c>
      <c r="H11" s="197"/>
      <c r="I11" s="201">
        <f>(PayTV[[#This Row],[Total Revenue (Millions BRL$)]]*100)/623850000</f>
        <v>0.35745772220886429</v>
      </c>
      <c r="J11" s="202"/>
      <c r="K11" s="203"/>
      <c r="L11" s="191"/>
      <c r="M11" s="191"/>
      <c r="N11" s="204"/>
    </row>
    <row r="12" spans="1:14">
      <c r="A12" s="7" t="s">
        <v>197</v>
      </c>
      <c r="B12" s="196">
        <v>2018</v>
      </c>
      <c r="C12" s="36" t="s">
        <v>143</v>
      </c>
      <c r="D12" s="199" t="s">
        <v>332</v>
      </c>
      <c r="E12" s="197" t="s">
        <v>306</v>
      </c>
      <c r="F12" s="36"/>
      <c r="G12" s="200">
        <v>1390000</v>
      </c>
      <c r="H12" s="197"/>
      <c r="I12" s="201">
        <f>(PayTV[[#This Row],[Total Revenue (Millions BRL$)]]*100)/623850000</f>
        <v>0.22280997034543559</v>
      </c>
      <c r="J12" s="202"/>
      <c r="K12" s="203"/>
      <c r="L12" s="191"/>
      <c r="M12" s="191"/>
      <c r="N12" s="204"/>
    </row>
    <row r="13" spans="1:14" ht="31.5">
      <c r="A13" s="7" t="s">
        <v>197</v>
      </c>
      <c r="B13" s="196">
        <v>2018</v>
      </c>
      <c r="C13" s="36" t="s">
        <v>143</v>
      </c>
      <c r="D13" s="199" t="s">
        <v>333</v>
      </c>
      <c r="E13" s="197" t="s">
        <v>307</v>
      </c>
      <c r="F13" s="36"/>
      <c r="G13" s="200">
        <v>290000</v>
      </c>
      <c r="H13" s="197"/>
      <c r="I13" s="201">
        <f>(PayTV[[#This Row],[Total Revenue (Millions BRL$)]]*100)/623850000</f>
        <v>4.6485533381421813E-2</v>
      </c>
      <c r="J13" s="202"/>
      <c r="K13" s="203"/>
      <c r="L13" s="191"/>
      <c r="M13" s="191"/>
      <c r="N13" s="204"/>
    </row>
    <row r="14" spans="1:14">
      <c r="A14" s="7" t="s">
        <v>197</v>
      </c>
      <c r="B14" s="196">
        <v>2018</v>
      </c>
      <c r="C14" s="36" t="s">
        <v>143</v>
      </c>
      <c r="D14" s="199" t="s">
        <v>334</v>
      </c>
      <c r="E14" s="197" t="s">
        <v>308</v>
      </c>
      <c r="F14" s="36"/>
      <c r="G14" s="200">
        <v>4630000</v>
      </c>
      <c r="H14" s="197"/>
      <c r="I14" s="201">
        <f>(PayTV[[#This Row],[Total Revenue (Millions BRL$)]]*100)/623850000</f>
        <v>0.74216558467580351</v>
      </c>
      <c r="J14" s="202"/>
      <c r="K14" s="203"/>
      <c r="L14" s="191"/>
      <c r="M14" s="191"/>
      <c r="N14" s="204"/>
    </row>
    <row r="15" spans="1:14" ht="31.5">
      <c r="A15" s="7" t="s">
        <v>197</v>
      </c>
      <c r="B15" s="196">
        <v>2018</v>
      </c>
      <c r="C15" s="36" t="s">
        <v>143</v>
      </c>
      <c r="D15" s="199" t="s">
        <v>335</v>
      </c>
      <c r="E15" s="197" t="s">
        <v>309</v>
      </c>
      <c r="F15" s="36"/>
      <c r="G15" s="200">
        <v>15720000</v>
      </c>
      <c r="H15" s="197"/>
      <c r="I15" s="201">
        <f>(PayTV[[#This Row],[Total Revenue (Millions BRL$)]]*100)/623850000</f>
        <v>2.5198364991584516</v>
      </c>
      <c r="J15" s="202"/>
      <c r="K15" s="203"/>
      <c r="L15" s="191"/>
      <c r="M15" s="191"/>
      <c r="N15" s="204"/>
    </row>
    <row r="16" spans="1:14">
      <c r="A16" s="7" t="s">
        <v>197</v>
      </c>
      <c r="B16" s="196">
        <v>2018</v>
      </c>
      <c r="C16" s="36" t="s">
        <v>143</v>
      </c>
      <c r="D16" s="199" t="s">
        <v>336</v>
      </c>
      <c r="E16" s="197" t="s">
        <v>310</v>
      </c>
      <c r="F16" s="36"/>
      <c r="G16" s="200">
        <v>1180000</v>
      </c>
      <c r="H16" s="197"/>
      <c r="I16" s="201">
        <f>(PayTV[[#This Row],[Total Revenue (Millions BRL$)]]*100)/623850000</f>
        <v>0.18914803237957842</v>
      </c>
      <c r="J16" s="202"/>
      <c r="K16" s="203"/>
      <c r="L16" s="191"/>
      <c r="M16" s="191"/>
      <c r="N16" s="204"/>
    </row>
    <row r="17" spans="1:14" ht="31.5">
      <c r="A17" s="7" t="s">
        <v>197</v>
      </c>
      <c r="B17" s="196">
        <v>2018</v>
      </c>
      <c r="C17" s="36" t="s">
        <v>143</v>
      </c>
      <c r="D17" s="199" t="s">
        <v>329</v>
      </c>
      <c r="E17" s="197" t="s">
        <v>311</v>
      </c>
      <c r="F17" s="36"/>
      <c r="G17" s="200">
        <v>12990000</v>
      </c>
      <c r="H17" s="197"/>
      <c r="I17" s="201">
        <f>(PayTV[[#This Row],[Total Revenue (Millions BRL$)]]*100)/623850000</f>
        <v>2.0822313056023081</v>
      </c>
      <c r="J17" s="202"/>
      <c r="K17" s="203"/>
      <c r="L17" s="191"/>
      <c r="M17" s="191"/>
      <c r="N17" s="204"/>
    </row>
    <row r="18" spans="1:14" ht="31.5">
      <c r="A18" s="7" t="s">
        <v>197</v>
      </c>
      <c r="B18" s="196">
        <v>2018</v>
      </c>
      <c r="C18" s="36" t="s">
        <v>143</v>
      </c>
      <c r="D18" s="199" t="s">
        <v>115</v>
      </c>
      <c r="E18" s="197" t="s">
        <v>312</v>
      </c>
      <c r="F18" s="36"/>
      <c r="G18" s="200">
        <v>520000</v>
      </c>
      <c r="H18" s="197"/>
      <c r="I18" s="201">
        <f>(PayTV[[#This Row],[Total Revenue (Millions BRL$)]]*100)/623850000</f>
        <v>8.335337020117016E-2</v>
      </c>
      <c r="J18" s="202"/>
      <c r="K18" s="203"/>
      <c r="L18" s="191"/>
      <c r="M18" s="191"/>
      <c r="N18" s="204"/>
    </row>
    <row r="19" spans="1:14">
      <c r="A19" s="7" t="s">
        <v>197</v>
      </c>
      <c r="B19" s="196">
        <v>2018</v>
      </c>
      <c r="C19" s="36" t="s">
        <v>143</v>
      </c>
      <c r="D19" s="199" t="s">
        <v>330</v>
      </c>
      <c r="E19" s="197" t="s">
        <v>313</v>
      </c>
      <c r="F19" s="36"/>
      <c r="G19" s="200">
        <v>9690000</v>
      </c>
      <c r="H19" s="197"/>
      <c r="I19" s="201">
        <f>(PayTV[[#This Row],[Total Revenue (Millions BRL$)]]*100)/623850000</f>
        <v>1.5532579947102669</v>
      </c>
      <c r="J19" s="202"/>
      <c r="K19" s="203"/>
      <c r="L19" s="191"/>
      <c r="M19" s="191"/>
      <c r="N19" s="204"/>
    </row>
    <row r="20" spans="1:14">
      <c r="A20" s="7" t="s">
        <v>197</v>
      </c>
      <c r="B20" s="196">
        <v>2018</v>
      </c>
      <c r="C20" s="36" t="s">
        <v>143</v>
      </c>
      <c r="D20" s="199" t="s">
        <v>331</v>
      </c>
      <c r="E20" s="197" t="s">
        <v>314</v>
      </c>
      <c r="F20" s="36"/>
      <c r="G20" s="200">
        <v>2340000</v>
      </c>
      <c r="H20" s="197"/>
      <c r="I20" s="201">
        <f>(PayTV[[#This Row],[Total Revenue (Millions BRL$)]]*100)/623850000</f>
        <v>0.37509016590526567</v>
      </c>
      <c r="J20" s="202"/>
      <c r="K20" s="203"/>
      <c r="L20" s="191"/>
      <c r="M20" s="191"/>
      <c r="N20" s="204"/>
    </row>
    <row r="21" spans="1:14">
      <c r="A21" s="7" t="s">
        <v>197</v>
      </c>
      <c r="B21" s="196">
        <v>2018</v>
      </c>
      <c r="C21" s="36" t="s">
        <v>143</v>
      </c>
      <c r="D21" s="199" t="s">
        <v>239</v>
      </c>
      <c r="E21" s="197" t="s">
        <v>315</v>
      </c>
      <c r="F21" s="36"/>
      <c r="G21" s="200">
        <v>25840000</v>
      </c>
      <c r="H21" s="197"/>
      <c r="I21" s="201">
        <f>(PayTV[[#This Row],[Total Revenue (Millions BRL$)]]*100)/623850000</f>
        <v>4.1420213192273785</v>
      </c>
      <c r="J21" s="202"/>
      <c r="K21" s="203"/>
      <c r="L21" s="191"/>
      <c r="M21" s="191"/>
      <c r="N21" s="204"/>
    </row>
    <row r="22" spans="1:14" ht="31.5">
      <c r="A22" s="7" t="s">
        <v>197</v>
      </c>
      <c r="B22" s="196">
        <v>2018</v>
      </c>
      <c r="C22" s="36" t="s">
        <v>143</v>
      </c>
      <c r="D22" s="199" t="s">
        <v>337</v>
      </c>
      <c r="E22" s="197" t="s">
        <v>316</v>
      </c>
      <c r="F22" s="36"/>
      <c r="G22" s="200">
        <v>140000</v>
      </c>
      <c r="H22" s="197"/>
      <c r="I22" s="201">
        <f>(PayTV[[#This Row],[Total Revenue (Millions BRL$)]]*100)/623850000</f>
        <v>2.2441291977238119E-2</v>
      </c>
      <c r="J22" s="202"/>
      <c r="K22" s="203"/>
      <c r="L22" s="191"/>
      <c r="M22" s="191"/>
      <c r="N22" s="204"/>
    </row>
    <row r="23" spans="1:14">
      <c r="A23" s="7" t="s">
        <v>197</v>
      </c>
      <c r="B23" s="196">
        <v>2018</v>
      </c>
      <c r="C23" s="36" t="s">
        <v>143</v>
      </c>
      <c r="D23" s="199" t="s">
        <v>318</v>
      </c>
      <c r="E23" s="197" t="s">
        <v>317</v>
      </c>
      <c r="F23" s="36"/>
      <c r="G23" s="200">
        <v>270420000</v>
      </c>
      <c r="H23" s="197"/>
      <c r="I23" s="201">
        <f>(PayTV[[#This Row],[Total Revenue (Millions BRL$)]]*100)/623850000</f>
        <v>43.346958403462374</v>
      </c>
      <c r="J23" s="202"/>
      <c r="K23" s="203"/>
      <c r="L23" s="191"/>
      <c r="M23" s="191"/>
      <c r="N23" s="204"/>
    </row>
    <row r="24" spans="1:14" ht="31.5">
      <c r="A24" s="7" t="s">
        <v>197</v>
      </c>
      <c r="B24" s="196">
        <v>2019</v>
      </c>
      <c r="C24" s="36" t="s">
        <v>143</v>
      </c>
      <c r="D24" s="199" t="s">
        <v>319</v>
      </c>
      <c r="E24" s="197" t="s">
        <v>297</v>
      </c>
      <c r="F24" s="36"/>
      <c r="G24" s="200">
        <v>420000</v>
      </c>
      <c r="H24" s="197"/>
      <c r="I24" s="201">
        <v>6.9868414486051272E-2</v>
      </c>
      <c r="J24" s="217"/>
      <c r="K24" s="203"/>
      <c r="L24" s="191"/>
      <c r="M24" s="191"/>
      <c r="N24" s="204"/>
    </row>
    <row r="25" spans="1:14">
      <c r="A25" s="7" t="s">
        <v>197</v>
      </c>
      <c r="B25" s="196">
        <v>2019</v>
      </c>
      <c r="C25" s="36" t="s">
        <v>143</v>
      </c>
      <c r="D25" s="199" t="s">
        <v>320</v>
      </c>
      <c r="E25" s="197" t="s">
        <v>298</v>
      </c>
      <c r="F25" s="36"/>
      <c r="G25" s="200">
        <v>2840000</v>
      </c>
      <c r="H25" s="197"/>
      <c r="I25" s="201">
        <v>0.47244356461996573</v>
      </c>
      <c r="J25" s="217"/>
      <c r="K25" s="203"/>
      <c r="L25" s="191"/>
      <c r="M25" s="191"/>
      <c r="N25" s="204"/>
    </row>
    <row r="26" spans="1:14">
      <c r="A26" s="7" t="s">
        <v>197</v>
      </c>
      <c r="B26" s="196">
        <v>2019</v>
      </c>
      <c r="C26" s="36" t="s">
        <v>143</v>
      </c>
      <c r="D26" s="199" t="s">
        <v>321</v>
      </c>
      <c r="E26" s="197" t="s">
        <v>299</v>
      </c>
      <c r="F26" s="36"/>
      <c r="G26" s="200">
        <v>4080000</v>
      </c>
      <c r="H26" s="197"/>
      <c r="I26" s="201">
        <v>0.67872174072164093</v>
      </c>
      <c r="J26" s="217"/>
      <c r="K26" s="203"/>
      <c r="L26" s="191"/>
      <c r="M26" s="191"/>
      <c r="N26" s="204"/>
    </row>
    <row r="27" spans="1:14">
      <c r="A27" s="7" t="s">
        <v>197</v>
      </c>
      <c r="B27" s="196">
        <v>2019</v>
      </c>
      <c r="C27" s="36" t="s">
        <v>143</v>
      </c>
      <c r="D27" s="199" t="s">
        <v>322</v>
      </c>
      <c r="E27" s="197" t="s">
        <v>300</v>
      </c>
      <c r="F27" s="36"/>
      <c r="G27" s="200">
        <v>2750000</v>
      </c>
      <c r="H27" s="197"/>
      <c r="I27" s="201">
        <v>0.45747176151581187</v>
      </c>
      <c r="J27" s="217"/>
      <c r="K27" s="203"/>
      <c r="L27" s="191"/>
      <c r="M27" s="191"/>
      <c r="N27" s="204"/>
    </row>
    <row r="28" spans="1:14">
      <c r="A28" s="7" t="s">
        <v>197</v>
      </c>
      <c r="B28" s="196">
        <v>2019</v>
      </c>
      <c r="C28" s="36" t="s">
        <v>143</v>
      </c>
      <c r="D28" s="199" t="s">
        <v>323</v>
      </c>
      <c r="E28" s="197" t="s">
        <v>301</v>
      </c>
      <c r="F28" s="36"/>
      <c r="G28" s="200">
        <v>2540000</v>
      </c>
      <c r="H28" s="197"/>
      <c r="I28" s="201">
        <v>0.42253755427278628</v>
      </c>
      <c r="J28" s="217"/>
      <c r="K28" s="203"/>
      <c r="L28" s="191"/>
      <c r="M28" s="191"/>
      <c r="N28" s="204"/>
    </row>
    <row r="29" spans="1:14">
      <c r="A29" s="7" t="s">
        <v>197</v>
      </c>
      <c r="B29" s="196">
        <v>2019</v>
      </c>
      <c r="C29" s="36" t="s">
        <v>143</v>
      </c>
      <c r="D29" s="199" t="s">
        <v>302</v>
      </c>
      <c r="E29" s="197" t="s">
        <v>302</v>
      </c>
      <c r="F29" s="36"/>
      <c r="G29" s="200">
        <v>3820000</v>
      </c>
      <c r="H29" s="197"/>
      <c r="I29" s="201">
        <v>0.63546986508741865</v>
      </c>
      <c r="J29" s="217"/>
      <c r="K29" s="203"/>
      <c r="L29" s="191"/>
      <c r="M29" s="191"/>
      <c r="N29" s="204"/>
    </row>
    <row r="30" spans="1:14">
      <c r="A30" s="7" t="s">
        <v>197</v>
      </c>
      <c r="B30" s="196">
        <v>2019</v>
      </c>
      <c r="C30" s="36" t="s">
        <v>143</v>
      </c>
      <c r="D30" s="199" t="s">
        <v>324</v>
      </c>
      <c r="E30" s="197" t="s">
        <v>303</v>
      </c>
      <c r="F30" s="36"/>
      <c r="G30" s="200">
        <v>930000</v>
      </c>
      <c r="H30" s="197"/>
      <c r="I30" s="201">
        <v>0.15470863207625637</v>
      </c>
      <c r="J30" s="217"/>
      <c r="K30" s="203"/>
      <c r="L30" s="191"/>
      <c r="M30" s="191"/>
      <c r="N30" s="204"/>
    </row>
    <row r="31" spans="1:14">
      <c r="A31" s="7" t="s">
        <v>197</v>
      </c>
      <c r="B31" s="196">
        <v>2019</v>
      </c>
      <c r="C31" s="36" t="s">
        <v>143</v>
      </c>
      <c r="D31" s="199" t="s">
        <v>325</v>
      </c>
      <c r="E31" s="197" t="s">
        <v>304</v>
      </c>
      <c r="F31" s="36"/>
      <c r="G31" s="200">
        <v>50050000</v>
      </c>
      <c r="H31" s="197"/>
      <c r="I31" s="201">
        <v>8.3259860595877768</v>
      </c>
      <c r="J31" s="217"/>
      <c r="K31" s="203"/>
      <c r="L31" s="191"/>
      <c r="M31" s="191"/>
      <c r="N31" s="204"/>
    </row>
    <row r="32" spans="1:14">
      <c r="A32" s="7" t="s">
        <v>197</v>
      </c>
      <c r="B32" s="196">
        <v>2019</v>
      </c>
      <c r="C32" s="36" t="s">
        <v>143</v>
      </c>
      <c r="D32" s="199" t="s">
        <v>327</v>
      </c>
      <c r="E32" s="197" t="s">
        <v>326</v>
      </c>
      <c r="F32" s="36"/>
      <c r="G32" s="200">
        <v>169700000</v>
      </c>
      <c r="H32" s="197"/>
      <c r="I32" s="201">
        <v>28.230166519721191</v>
      </c>
      <c r="J32" s="217"/>
      <c r="K32" s="203"/>
      <c r="L32" s="191"/>
      <c r="M32" s="191"/>
      <c r="N32" s="204"/>
    </row>
    <row r="33" spans="1:14">
      <c r="A33" s="7" t="s">
        <v>197</v>
      </c>
      <c r="B33" s="196">
        <v>2019</v>
      </c>
      <c r="C33" s="36" t="s">
        <v>143</v>
      </c>
      <c r="D33" s="199" t="s">
        <v>328</v>
      </c>
      <c r="E33" s="197" t="s">
        <v>305</v>
      </c>
      <c r="F33" s="36"/>
      <c r="G33" s="200">
        <v>2140000</v>
      </c>
      <c r="H33" s="197"/>
      <c r="I33" s="201">
        <v>0.35599620714321362</v>
      </c>
      <c r="J33" s="217"/>
      <c r="K33" s="203"/>
      <c r="L33" s="191"/>
      <c r="M33" s="191"/>
      <c r="N33" s="204"/>
    </row>
    <row r="34" spans="1:14">
      <c r="A34" s="7" t="s">
        <v>197</v>
      </c>
      <c r="B34" s="196">
        <v>2019</v>
      </c>
      <c r="C34" s="36" t="s">
        <v>143</v>
      </c>
      <c r="D34" s="199" t="s">
        <v>332</v>
      </c>
      <c r="E34" s="197" t="s">
        <v>306</v>
      </c>
      <c r="F34" s="36"/>
      <c r="G34" s="200">
        <v>1390000</v>
      </c>
      <c r="H34" s="197"/>
      <c r="I34" s="201">
        <v>0.23123118127526493</v>
      </c>
      <c r="J34" s="217"/>
      <c r="K34" s="203"/>
      <c r="L34" s="191"/>
      <c r="M34" s="191"/>
      <c r="N34" s="204"/>
    </row>
    <row r="35" spans="1:14" ht="31.5">
      <c r="A35" s="7" t="s">
        <v>197</v>
      </c>
      <c r="B35" s="196">
        <v>2019</v>
      </c>
      <c r="C35" s="36" t="s">
        <v>143</v>
      </c>
      <c r="D35" s="199" t="s">
        <v>333</v>
      </c>
      <c r="E35" s="197" t="s">
        <v>307</v>
      </c>
      <c r="F35" s="36"/>
      <c r="G35" s="200">
        <v>260000</v>
      </c>
      <c r="H35" s="197"/>
      <c r="I35" s="201">
        <v>4.3251875634222212E-2</v>
      </c>
      <c r="J35" s="217"/>
      <c r="K35" s="203"/>
      <c r="L35" s="191"/>
      <c r="M35" s="191"/>
      <c r="N35" s="204"/>
    </row>
    <row r="36" spans="1:14">
      <c r="A36" s="7" t="s">
        <v>197</v>
      </c>
      <c r="B36" s="196">
        <v>2019</v>
      </c>
      <c r="C36" s="36" t="s">
        <v>143</v>
      </c>
      <c r="D36" s="199" t="s">
        <v>334</v>
      </c>
      <c r="E36" s="197" t="s">
        <v>308</v>
      </c>
      <c r="F36" s="36"/>
      <c r="G36" s="200">
        <v>4510000</v>
      </c>
      <c r="H36" s="197"/>
      <c r="I36" s="201">
        <v>0.75025368888593147</v>
      </c>
      <c r="J36" s="217"/>
      <c r="K36" s="203"/>
      <c r="L36" s="191"/>
      <c r="M36" s="191"/>
      <c r="N36" s="204"/>
    </row>
    <row r="37" spans="1:14" ht="31.5">
      <c r="A37" s="7" t="s">
        <v>197</v>
      </c>
      <c r="B37" s="196">
        <v>2019</v>
      </c>
      <c r="C37" s="36" t="s">
        <v>143</v>
      </c>
      <c r="D37" s="199" t="s">
        <v>335</v>
      </c>
      <c r="E37" s="197" t="s">
        <v>309</v>
      </c>
      <c r="F37" s="36"/>
      <c r="G37" s="200">
        <v>15180000</v>
      </c>
      <c r="H37" s="197"/>
      <c r="I37" s="201">
        <v>2.5252441235672816</v>
      </c>
      <c r="J37" s="217"/>
      <c r="K37" s="203"/>
      <c r="L37" s="191"/>
      <c r="M37" s="191"/>
      <c r="N37" s="204"/>
    </row>
    <row r="38" spans="1:14">
      <c r="A38" s="7" t="s">
        <v>197</v>
      </c>
      <c r="B38" s="196">
        <v>2019</v>
      </c>
      <c r="C38" s="36" t="s">
        <v>143</v>
      </c>
      <c r="D38" s="199" t="s">
        <v>336</v>
      </c>
      <c r="E38" s="197" t="s">
        <v>310</v>
      </c>
      <c r="F38" s="36"/>
      <c r="G38" s="200">
        <v>1170000</v>
      </c>
      <c r="H38" s="197"/>
      <c r="I38" s="201">
        <v>0.19463344035399996</v>
      </c>
      <c r="J38" s="217"/>
      <c r="K38" s="203"/>
      <c r="L38" s="191"/>
      <c r="M38" s="191"/>
      <c r="N38" s="204"/>
    </row>
    <row r="39" spans="1:14" ht="31.5">
      <c r="A39" s="7" t="s">
        <v>197</v>
      </c>
      <c r="B39" s="196">
        <v>2019</v>
      </c>
      <c r="C39" s="36" t="s">
        <v>143</v>
      </c>
      <c r="D39" s="199" t="s">
        <v>329</v>
      </c>
      <c r="E39" s="197" t="s">
        <v>311</v>
      </c>
      <c r="F39" s="36"/>
      <c r="G39" s="200">
        <v>12510000</v>
      </c>
      <c r="H39" s="197"/>
      <c r="I39" s="201">
        <v>2.0810806314773842</v>
      </c>
      <c r="J39" s="217"/>
      <c r="K39" s="203"/>
      <c r="L39" s="191"/>
      <c r="M39" s="191"/>
      <c r="N39" s="204"/>
    </row>
    <row r="40" spans="1:14" ht="31.5">
      <c r="A40" s="7" t="s">
        <v>197</v>
      </c>
      <c r="B40" s="196">
        <v>2019</v>
      </c>
      <c r="C40" s="36" t="s">
        <v>143</v>
      </c>
      <c r="D40" s="199" t="s">
        <v>115</v>
      </c>
      <c r="E40" s="197" t="s">
        <v>312</v>
      </c>
      <c r="F40" s="36"/>
      <c r="G40" s="200">
        <v>700000</v>
      </c>
      <c r="H40" s="197"/>
      <c r="I40" s="201">
        <v>0.11644735747675211</v>
      </c>
      <c r="J40" s="217"/>
      <c r="K40" s="203"/>
      <c r="L40" s="191"/>
      <c r="M40" s="191"/>
      <c r="N40" s="204"/>
    </row>
    <row r="41" spans="1:14">
      <c r="A41" s="7" t="s">
        <v>197</v>
      </c>
      <c r="B41" s="196">
        <v>2019</v>
      </c>
      <c r="C41" s="36" t="s">
        <v>143</v>
      </c>
      <c r="D41" s="199" t="s">
        <v>330</v>
      </c>
      <c r="E41" s="197" t="s">
        <v>313</v>
      </c>
      <c r="F41" s="36"/>
      <c r="G41" s="200">
        <v>9410000</v>
      </c>
      <c r="H41" s="197"/>
      <c r="I41" s="201">
        <v>1.5653851912231964</v>
      </c>
      <c r="J41" s="217"/>
      <c r="K41" s="203"/>
      <c r="L41" s="191"/>
      <c r="M41" s="191"/>
      <c r="N41" s="204"/>
    </row>
    <row r="42" spans="1:14">
      <c r="A42" s="7" t="s">
        <v>197</v>
      </c>
      <c r="B42" s="196">
        <v>2019</v>
      </c>
      <c r="C42" s="36" t="s">
        <v>143</v>
      </c>
      <c r="D42" s="199" t="s">
        <v>331</v>
      </c>
      <c r="E42" s="197" t="s">
        <v>314</v>
      </c>
      <c r="F42" s="36"/>
      <c r="G42" s="200">
        <v>2150000</v>
      </c>
      <c r="H42" s="197"/>
      <c r="I42" s="201">
        <v>0.35765974082145291</v>
      </c>
      <c r="J42" s="217"/>
      <c r="K42" s="203"/>
      <c r="L42" s="191"/>
      <c r="M42" s="191"/>
      <c r="N42" s="204"/>
    </row>
    <row r="43" spans="1:14">
      <c r="A43" s="7" t="s">
        <v>197</v>
      </c>
      <c r="B43" s="196">
        <v>2019</v>
      </c>
      <c r="C43" s="36" t="s">
        <v>143</v>
      </c>
      <c r="D43" s="199" t="s">
        <v>239</v>
      </c>
      <c r="E43" s="197" t="s">
        <v>315</v>
      </c>
      <c r="F43" s="36"/>
      <c r="G43" s="200">
        <v>24770000</v>
      </c>
      <c r="H43" s="197"/>
      <c r="I43" s="201">
        <v>4.1205729209987858</v>
      </c>
      <c r="J43" s="217"/>
      <c r="K43" s="203"/>
      <c r="L43" s="191"/>
      <c r="M43" s="191"/>
      <c r="N43" s="204"/>
    </row>
    <row r="44" spans="1:14" ht="31.5">
      <c r="A44" s="7" t="s">
        <v>197</v>
      </c>
      <c r="B44" s="196">
        <v>2019</v>
      </c>
      <c r="C44" s="36" t="s">
        <v>143</v>
      </c>
      <c r="D44" s="199" t="s">
        <v>337</v>
      </c>
      <c r="E44" s="197" t="s">
        <v>316</v>
      </c>
      <c r="F44" s="36"/>
      <c r="G44" s="200">
        <v>190000</v>
      </c>
      <c r="H44" s="197"/>
      <c r="I44" s="201">
        <v>3.1607139886547002E-2</v>
      </c>
      <c r="J44" s="217"/>
      <c r="K44" s="203"/>
      <c r="L44" s="191"/>
      <c r="M44" s="191"/>
      <c r="N44" s="204"/>
    </row>
    <row r="45" spans="1:14">
      <c r="A45" s="7" t="s">
        <v>197</v>
      </c>
      <c r="B45" s="196">
        <v>2019</v>
      </c>
      <c r="C45" s="36" t="s">
        <v>143</v>
      </c>
      <c r="D45" s="199" t="s">
        <v>318</v>
      </c>
      <c r="E45" s="197" t="s">
        <v>317</v>
      </c>
      <c r="F45" s="36"/>
      <c r="G45" s="200">
        <v>262190000</v>
      </c>
      <c r="H45" s="197"/>
      <c r="I45" s="201">
        <v>43.616189509756623</v>
      </c>
      <c r="J45" s="217"/>
      <c r="K45" s="203"/>
      <c r="L45" s="191"/>
      <c r="M45" s="191"/>
      <c r="N45" s="204"/>
    </row>
    <row r="46" spans="1:14">
      <c r="A46" s="190" t="s">
        <v>197</v>
      </c>
      <c r="B46" s="196">
        <v>2020</v>
      </c>
      <c r="C46" s="36" t="s">
        <v>143</v>
      </c>
      <c r="D46" s="199" t="s">
        <v>338</v>
      </c>
      <c r="E46" s="197" t="s">
        <v>340</v>
      </c>
      <c r="F46" s="36"/>
      <c r="G46" s="200">
        <v>15310000</v>
      </c>
      <c r="H46" s="197"/>
      <c r="I46" s="217">
        <f>(PayTV[[#This Row],[Total Revenue (Millions BRL$)]]*100)/554860000</f>
        <v>2.7592545867426019</v>
      </c>
      <c r="J46" s="217"/>
      <c r="K46" s="203"/>
      <c r="L46" s="191"/>
      <c r="M46" s="191"/>
      <c r="N46" s="204"/>
    </row>
    <row r="47" spans="1:14">
      <c r="A47" s="190" t="s">
        <v>197</v>
      </c>
      <c r="B47" s="196">
        <v>2020</v>
      </c>
      <c r="C47" s="36" t="s">
        <v>143</v>
      </c>
      <c r="D47" s="199" t="s">
        <v>339</v>
      </c>
      <c r="E47" s="197" t="s">
        <v>341</v>
      </c>
      <c r="F47" s="36"/>
      <c r="G47" s="200">
        <v>10790000</v>
      </c>
      <c r="H47" s="197"/>
      <c r="I47" s="217">
        <f>(PayTV[[#This Row],[Total Revenue (Millions BRL$)]]*100)/554860000</f>
        <v>1.9446346826226435</v>
      </c>
      <c r="J47" s="217"/>
      <c r="K47" s="203"/>
      <c r="L47" s="191"/>
      <c r="M47" s="191"/>
      <c r="N47" s="204"/>
    </row>
    <row r="48" spans="1:14" ht="31.5">
      <c r="A48" s="190" t="s">
        <v>197</v>
      </c>
      <c r="B48" s="196">
        <v>2020</v>
      </c>
      <c r="C48" s="36" t="s">
        <v>143</v>
      </c>
      <c r="D48" s="199" t="s">
        <v>319</v>
      </c>
      <c r="E48" s="197" t="s">
        <v>297</v>
      </c>
      <c r="F48" s="36"/>
      <c r="G48" s="200">
        <v>260000</v>
      </c>
      <c r="H48" s="197"/>
      <c r="I48" s="217">
        <f>(PayTV[[#This Row],[Total Revenue (Millions BRL$)]]*100)/554860000</f>
        <v>4.6858667051148037E-2</v>
      </c>
      <c r="J48" s="217"/>
      <c r="K48" s="203"/>
      <c r="L48" s="191"/>
      <c r="M48" s="191"/>
      <c r="N48" s="204"/>
    </row>
    <row r="49" spans="1:14">
      <c r="A49" s="190" t="s">
        <v>197</v>
      </c>
      <c r="B49" s="196">
        <v>2020</v>
      </c>
      <c r="C49" s="36" t="s">
        <v>143</v>
      </c>
      <c r="D49" s="199" t="s">
        <v>320</v>
      </c>
      <c r="E49" s="197" t="s">
        <v>298</v>
      </c>
      <c r="F49" s="36"/>
      <c r="G49" s="200">
        <v>2210000</v>
      </c>
      <c r="H49" s="197"/>
      <c r="I49" s="217">
        <f>(PayTV[[#This Row],[Total Revenue (Millions BRL$)]]*100)/554860000</f>
        <v>0.39829866993475832</v>
      </c>
      <c r="J49" s="217"/>
      <c r="K49" s="203"/>
      <c r="L49" s="191"/>
      <c r="M49" s="191"/>
      <c r="N49" s="204"/>
    </row>
    <row r="50" spans="1:14">
      <c r="A50" s="190" t="s">
        <v>197</v>
      </c>
      <c r="B50" s="196">
        <v>2020</v>
      </c>
      <c r="C50" s="36" t="s">
        <v>143</v>
      </c>
      <c r="D50" s="199" t="s">
        <v>321</v>
      </c>
      <c r="E50" s="197" t="s">
        <v>299</v>
      </c>
      <c r="F50" s="36"/>
      <c r="G50" s="200">
        <v>4290000</v>
      </c>
      <c r="H50" s="197"/>
      <c r="I50" s="217">
        <f>(PayTV[[#This Row],[Total Revenue (Millions BRL$)]]*100)/554860000</f>
        <v>0.77316800634394267</v>
      </c>
      <c r="J50" s="217"/>
      <c r="K50" s="203"/>
      <c r="L50" s="191"/>
      <c r="M50" s="191"/>
      <c r="N50" s="204"/>
    </row>
    <row r="51" spans="1:14">
      <c r="A51" s="190" t="s">
        <v>197</v>
      </c>
      <c r="B51" s="196">
        <v>2020</v>
      </c>
      <c r="C51" s="36" t="s">
        <v>143</v>
      </c>
      <c r="D51" s="199" t="s">
        <v>322</v>
      </c>
      <c r="E51" s="197" t="s">
        <v>300</v>
      </c>
      <c r="F51" s="36"/>
      <c r="G51" s="200">
        <v>1890000</v>
      </c>
      <c r="H51" s="197"/>
      <c r="I51" s="217">
        <f>(PayTV[[#This Row],[Total Revenue (Millions BRL$)]]*100)/554860000</f>
        <v>0.34062646433334537</v>
      </c>
      <c r="J51" s="217"/>
      <c r="K51" s="203"/>
      <c r="L51" s="191"/>
      <c r="M51" s="191"/>
      <c r="N51" s="204"/>
    </row>
    <row r="52" spans="1:14">
      <c r="A52" s="190" t="s">
        <v>197</v>
      </c>
      <c r="B52" s="196">
        <v>2020</v>
      </c>
      <c r="C52" s="36" t="s">
        <v>143</v>
      </c>
      <c r="D52" s="199" t="s">
        <v>323</v>
      </c>
      <c r="E52" s="197" t="s">
        <v>301</v>
      </c>
      <c r="F52" s="36"/>
      <c r="G52" s="200">
        <v>1990000</v>
      </c>
      <c r="H52" s="197"/>
      <c r="I52" s="217">
        <f>(PayTV[[#This Row],[Total Revenue (Millions BRL$)]]*100)/554860000</f>
        <v>0.35864902858378689</v>
      </c>
      <c r="J52" s="217"/>
      <c r="K52" s="203"/>
      <c r="L52" s="191"/>
      <c r="M52" s="191"/>
      <c r="N52" s="204"/>
    </row>
    <row r="53" spans="1:14">
      <c r="A53" s="190" t="s">
        <v>197</v>
      </c>
      <c r="B53" s="196">
        <v>2020</v>
      </c>
      <c r="C53" s="36" t="s">
        <v>143</v>
      </c>
      <c r="D53" s="199" t="s">
        <v>302</v>
      </c>
      <c r="E53" s="197" t="s">
        <v>302</v>
      </c>
      <c r="F53" s="36"/>
      <c r="G53" s="200">
        <v>3090000</v>
      </c>
      <c r="H53" s="197"/>
      <c r="I53" s="217">
        <f>(PayTV[[#This Row],[Total Revenue (Millions BRL$)]]*100)/554860000</f>
        <v>0.55689723533864399</v>
      </c>
      <c r="J53" s="217"/>
      <c r="K53" s="203"/>
      <c r="L53" s="191"/>
      <c r="M53" s="191"/>
      <c r="N53" s="204"/>
    </row>
    <row r="54" spans="1:14">
      <c r="A54" s="190" t="s">
        <v>197</v>
      </c>
      <c r="B54" s="196">
        <v>2020</v>
      </c>
      <c r="C54" s="36" t="s">
        <v>143</v>
      </c>
      <c r="D54" s="199" t="s">
        <v>324</v>
      </c>
      <c r="E54" s="197" t="s">
        <v>303</v>
      </c>
      <c r="F54" s="36"/>
      <c r="G54" s="200">
        <v>650000</v>
      </c>
      <c r="H54" s="197"/>
      <c r="I54" s="217">
        <f>(PayTV[[#This Row],[Total Revenue (Millions BRL$)]]*100)/554860000</f>
        <v>0.1171466676278701</v>
      </c>
      <c r="J54" s="217"/>
      <c r="K54" s="203"/>
      <c r="L54" s="191"/>
      <c r="M54" s="191"/>
      <c r="N54" s="204"/>
    </row>
    <row r="55" spans="1:14">
      <c r="A55" s="190" t="s">
        <v>197</v>
      </c>
      <c r="B55" s="196">
        <v>2020</v>
      </c>
      <c r="C55" s="36" t="s">
        <v>143</v>
      </c>
      <c r="D55" s="199" t="s">
        <v>325</v>
      </c>
      <c r="E55" s="197" t="s">
        <v>304</v>
      </c>
      <c r="F55" s="36"/>
      <c r="G55" s="200">
        <v>47070000</v>
      </c>
      <c r="H55" s="197"/>
      <c r="I55" s="217">
        <f>(PayTV[[#This Row],[Total Revenue (Millions BRL$)]]*100)/554860000</f>
        <v>8.4832209926828384</v>
      </c>
      <c r="J55" s="217"/>
      <c r="K55" s="203"/>
      <c r="L55" s="191"/>
      <c r="M55" s="191"/>
      <c r="N55" s="204"/>
    </row>
    <row r="56" spans="1:14">
      <c r="A56" s="190" t="s">
        <v>197</v>
      </c>
      <c r="B56" s="196">
        <v>2020</v>
      </c>
      <c r="C56" s="36" t="s">
        <v>143</v>
      </c>
      <c r="D56" s="199" t="s">
        <v>327</v>
      </c>
      <c r="E56" s="197" t="s">
        <v>326</v>
      </c>
      <c r="F56" s="36"/>
      <c r="G56" s="200">
        <v>149880000</v>
      </c>
      <c r="H56" s="197"/>
      <c r="I56" s="217">
        <f>(PayTV[[#This Row],[Total Revenue (Millions BRL$)]]*100)/554860000</f>
        <v>27.012219298561799</v>
      </c>
      <c r="J56" s="217"/>
      <c r="K56" s="203"/>
      <c r="L56" s="191"/>
      <c r="M56" s="191"/>
      <c r="N56" s="204"/>
    </row>
    <row r="57" spans="1:14">
      <c r="A57" s="190" t="s">
        <v>197</v>
      </c>
      <c r="B57" s="196">
        <v>2020</v>
      </c>
      <c r="C57" s="36" t="s">
        <v>143</v>
      </c>
      <c r="D57" s="199" t="s">
        <v>328</v>
      </c>
      <c r="E57" s="197" t="s">
        <v>305</v>
      </c>
      <c r="F57" s="36"/>
      <c r="G57" s="200">
        <v>1160000</v>
      </c>
      <c r="H57" s="197"/>
      <c r="I57" s="217">
        <f>(PayTV[[#This Row],[Total Revenue (Millions BRL$)]]*100)/554860000</f>
        <v>0.209061745305122</v>
      </c>
      <c r="J57" s="217"/>
      <c r="K57" s="203"/>
      <c r="L57" s="191"/>
      <c r="M57" s="191"/>
      <c r="N57" s="204"/>
    </row>
    <row r="58" spans="1:14">
      <c r="A58" s="190" t="s">
        <v>197</v>
      </c>
      <c r="B58" s="196">
        <v>2020</v>
      </c>
      <c r="C58" s="36" t="s">
        <v>143</v>
      </c>
      <c r="D58" s="199" t="s">
        <v>332</v>
      </c>
      <c r="E58" s="197" t="s">
        <v>306</v>
      </c>
      <c r="F58" s="36"/>
      <c r="G58" s="200">
        <v>1480000</v>
      </c>
      <c r="H58" s="197"/>
      <c r="I58" s="217">
        <f>(PayTV[[#This Row],[Total Revenue (Millions BRL$)]]*100)/554860000</f>
        <v>0.26673395090653496</v>
      </c>
      <c r="J58" s="217"/>
      <c r="K58" s="203"/>
      <c r="L58" s="191"/>
      <c r="M58" s="191"/>
      <c r="N58" s="204"/>
    </row>
    <row r="59" spans="1:14">
      <c r="A59" s="190" t="s">
        <v>197</v>
      </c>
      <c r="B59" s="196">
        <v>2020</v>
      </c>
      <c r="C59" s="36" t="s">
        <v>143</v>
      </c>
      <c r="D59" s="199" t="s">
        <v>334</v>
      </c>
      <c r="E59" s="197" t="s">
        <v>308</v>
      </c>
      <c r="F59" s="36"/>
      <c r="G59" s="200">
        <v>5270000</v>
      </c>
      <c r="H59" s="197"/>
      <c r="I59" s="217">
        <f>(PayTV[[#This Row],[Total Revenue (Millions BRL$)]]*100)/554860000</f>
        <v>0.94978913599826986</v>
      </c>
      <c r="J59" s="217"/>
      <c r="K59" s="203"/>
      <c r="L59" s="191"/>
      <c r="M59" s="191"/>
      <c r="N59" s="204"/>
    </row>
    <row r="60" spans="1:14" ht="31.5">
      <c r="A60" s="190" t="s">
        <v>197</v>
      </c>
      <c r="B60" s="196">
        <v>2020</v>
      </c>
      <c r="C60" s="36" t="s">
        <v>143</v>
      </c>
      <c r="D60" s="199" t="s">
        <v>335</v>
      </c>
      <c r="E60" s="197" t="s">
        <v>309</v>
      </c>
      <c r="F60" s="36"/>
      <c r="G60" s="200">
        <v>14310000</v>
      </c>
      <c r="H60" s="197"/>
      <c r="I60" s="217">
        <f>(PayTV[[#This Row],[Total Revenue (Millions BRL$)]]*100)/554860000</f>
        <v>2.5790289442381864</v>
      </c>
      <c r="J60" s="217"/>
      <c r="K60" s="203"/>
      <c r="L60" s="191"/>
      <c r="M60" s="191"/>
      <c r="N60" s="204"/>
    </row>
    <row r="61" spans="1:14">
      <c r="A61" s="190" t="s">
        <v>197</v>
      </c>
      <c r="B61" s="196">
        <v>2020</v>
      </c>
      <c r="C61" s="36" t="s">
        <v>143</v>
      </c>
      <c r="D61" s="199" t="s">
        <v>336</v>
      </c>
      <c r="E61" s="197" t="s">
        <v>310</v>
      </c>
      <c r="F61" s="36"/>
      <c r="G61" s="200">
        <v>550000</v>
      </c>
      <c r="H61" s="197"/>
      <c r="I61" s="217">
        <f>(PayTV[[#This Row],[Total Revenue (Millions BRL$)]]*100)/554860000</f>
        <v>9.9124103377428538E-2</v>
      </c>
      <c r="J61" s="217"/>
      <c r="K61" s="203"/>
      <c r="L61" s="191"/>
      <c r="M61" s="191"/>
      <c r="N61" s="204"/>
    </row>
    <row r="62" spans="1:14" ht="31.5">
      <c r="A62" s="190" t="s">
        <v>197</v>
      </c>
      <c r="B62" s="196">
        <v>2020</v>
      </c>
      <c r="C62" s="36" t="s">
        <v>143</v>
      </c>
      <c r="D62" s="199" t="s">
        <v>329</v>
      </c>
      <c r="E62" s="197" t="s">
        <v>311</v>
      </c>
      <c r="F62" s="36"/>
      <c r="G62" s="200">
        <v>10970000</v>
      </c>
      <c r="H62" s="197"/>
      <c r="I62" s="217">
        <f>(PayTV[[#This Row],[Total Revenue (Millions BRL$)]]*100)/554860000</f>
        <v>1.9770752982734383</v>
      </c>
      <c r="J62" s="217"/>
      <c r="K62" s="203"/>
      <c r="L62" s="191"/>
      <c r="M62" s="191"/>
      <c r="N62" s="204"/>
    </row>
    <row r="63" spans="1:14">
      <c r="A63" s="190" t="s">
        <v>197</v>
      </c>
      <c r="B63" s="196">
        <v>2020</v>
      </c>
      <c r="C63" s="36" t="s">
        <v>143</v>
      </c>
      <c r="D63" s="199" t="s">
        <v>330</v>
      </c>
      <c r="E63" s="197" t="s">
        <v>313</v>
      </c>
      <c r="F63" s="36"/>
      <c r="G63" s="200">
        <v>5370000</v>
      </c>
      <c r="H63" s="197"/>
      <c r="I63" s="217">
        <f>(PayTV[[#This Row],[Total Revenue (Millions BRL$)]]*100)/554860000</f>
        <v>0.96781170024871144</v>
      </c>
      <c r="J63" s="217"/>
      <c r="K63" s="203"/>
      <c r="L63" s="191"/>
      <c r="M63" s="191"/>
      <c r="N63" s="204"/>
    </row>
    <row r="64" spans="1:14">
      <c r="A64" s="190" t="s">
        <v>197</v>
      </c>
      <c r="B64" s="196">
        <v>2020</v>
      </c>
      <c r="C64" s="36" t="s">
        <v>143</v>
      </c>
      <c r="D64" s="199" t="s">
        <v>331</v>
      </c>
      <c r="E64" s="197" t="s">
        <v>314</v>
      </c>
      <c r="F64" s="36"/>
      <c r="G64" s="200">
        <v>1870000</v>
      </c>
      <c r="H64" s="197"/>
      <c r="I64" s="217">
        <f>(PayTV[[#This Row],[Total Revenue (Millions BRL$)]]*100)/554860000</f>
        <v>0.33702195148325703</v>
      </c>
      <c r="J64" s="217"/>
      <c r="K64" s="203"/>
      <c r="L64" s="191"/>
      <c r="M64" s="191"/>
      <c r="N64" s="204"/>
    </row>
    <row r="65" spans="1:14">
      <c r="A65" s="190" t="s">
        <v>197</v>
      </c>
      <c r="B65" s="196">
        <v>2020</v>
      </c>
      <c r="C65" s="36" t="s">
        <v>143</v>
      </c>
      <c r="D65" s="199" t="s">
        <v>239</v>
      </c>
      <c r="E65" s="197" t="s">
        <v>315</v>
      </c>
      <c r="F65" s="36"/>
      <c r="G65" s="200">
        <v>17790000</v>
      </c>
      <c r="H65" s="197"/>
      <c r="I65" s="217">
        <f>(PayTV[[#This Row],[Total Revenue (Millions BRL$)]]*100)/554860000</f>
        <v>3.2062141801535522</v>
      </c>
      <c r="J65" s="217"/>
      <c r="K65" s="203"/>
      <c r="L65" s="191"/>
      <c r="M65" s="191"/>
      <c r="N65" s="204"/>
    </row>
    <row r="66" spans="1:14" ht="31.5">
      <c r="A66" s="190" t="s">
        <v>197</v>
      </c>
      <c r="B66" s="196">
        <v>2020</v>
      </c>
      <c r="C66" s="36" t="s">
        <v>143</v>
      </c>
      <c r="D66" s="199" t="s">
        <v>337</v>
      </c>
      <c r="E66" s="197" t="s">
        <v>316</v>
      </c>
      <c r="F66" s="36"/>
      <c r="G66" s="200">
        <v>130000</v>
      </c>
      <c r="H66" s="197"/>
      <c r="I66" s="217">
        <f>(PayTV[[#This Row],[Total Revenue (Millions BRL$)]]*100)/554860000</f>
        <v>2.3429333525574018E-2</v>
      </c>
      <c r="J66" s="217"/>
      <c r="K66" s="203"/>
      <c r="L66" s="191"/>
      <c r="M66" s="191"/>
      <c r="N66" s="204"/>
    </row>
    <row r="67" spans="1:14">
      <c r="A67" s="190" t="s">
        <v>197</v>
      </c>
      <c r="B67" s="196">
        <v>2020</v>
      </c>
      <c r="C67" s="36" t="s">
        <v>143</v>
      </c>
      <c r="D67" s="199" t="s">
        <v>318</v>
      </c>
      <c r="E67" s="197" t="s">
        <v>317</v>
      </c>
      <c r="F67" s="36"/>
      <c r="G67" s="200">
        <v>258530000</v>
      </c>
      <c r="H67" s="197"/>
      <c r="I67" s="217">
        <f>(PayTV[[#This Row],[Total Revenue (Millions BRL$)]]*100)/554860000</f>
        <v>46.593735356666549</v>
      </c>
      <c r="J67" s="217"/>
      <c r="K67" s="203"/>
      <c r="L67" s="191"/>
      <c r="M67" s="191"/>
      <c r="N67" s="204"/>
    </row>
    <row r="68" spans="1:14">
      <c r="A68" s="190" t="s">
        <v>197</v>
      </c>
      <c r="B68" s="196">
        <v>2021</v>
      </c>
      <c r="C68" s="191" t="s">
        <v>143</v>
      </c>
      <c r="D68" s="199" t="s">
        <v>338</v>
      </c>
      <c r="E68" s="197" t="s">
        <v>340</v>
      </c>
      <c r="F68" s="36"/>
      <c r="G68" s="200">
        <v>17900000</v>
      </c>
      <c r="H68" s="197"/>
      <c r="I68" s="201">
        <f>(PayTV[[#This Row],[Total Revenue (Millions BRL$)]]*100)/663900000</f>
        <v>2.6961891851182407</v>
      </c>
      <c r="J68" s="202"/>
      <c r="K68" s="203"/>
      <c r="L68" s="191"/>
      <c r="M68" s="191"/>
      <c r="N68" s="204"/>
    </row>
    <row r="69" spans="1:14">
      <c r="A69" s="190" t="s">
        <v>197</v>
      </c>
      <c r="B69" s="196">
        <v>2021</v>
      </c>
      <c r="C69" s="191" t="s">
        <v>143</v>
      </c>
      <c r="D69" s="199" t="s">
        <v>339</v>
      </c>
      <c r="E69" s="197" t="s">
        <v>341</v>
      </c>
      <c r="F69" s="36"/>
      <c r="G69" s="200">
        <v>11700000</v>
      </c>
      <c r="H69" s="197"/>
      <c r="I69" s="201">
        <f>(PayTV[[#This Row],[Total Revenue (Millions BRL$)]]*100)/663900000</f>
        <v>1.7623136014460008</v>
      </c>
      <c r="J69" s="202"/>
      <c r="K69" s="203"/>
      <c r="L69" s="191"/>
      <c r="M69" s="191"/>
      <c r="N69" s="204"/>
    </row>
    <row r="70" spans="1:14" ht="31.5">
      <c r="A70" s="190" t="s">
        <v>197</v>
      </c>
      <c r="B70" s="196">
        <v>2021</v>
      </c>
      <c r="C70" s="191" t="s">
        <v>143</v>
      </c>
      <c r="D70" s="199" t="s">
        <v>319</v>
      </c>
      <c r="E70" s="197" t="s">
        <v>297</v>
      </c>
      <c r="F70" s="36"/>
      <c r="G70" s="200">
        <v>400000</v>
      </c>
      <c r="H70" s="197"/>
      <c r="I70" s="201">
        <f>(PayTV[[#This Row],[Total Revenue (Millions BRL$)]]*100)/663900000</f>
        <v>6.0250037656273535E-2</v>
      </c>
      <c r="J70" s="202"/>
      <c r="K70" s="203"/>
      <c r="L70" s="191"/>
      <c r="M70" s="191"/>
      <c r="N70" s="204"/>
    </row>
    <row r="71" spans="1:14">
      <c r="A71" s="190" t="s">
        <v>197</v>
      </c>
      <c r="B71" s="196">
        <v>2021</v>
      </c>
      <c r="C71" s="191" t="s">
        <v>143</v>
      </c>
      <c r="D71" s="199" t="s">
        <v>320</v>
      </c>
      <c r="E71" s="197" t="s">
        <v>298</v>
      </c>
      <c r="F71" s="36"/>
      <c r="G71" s="200">
        <v>2900000</v>
      </c>
      <c r="H71" s="197"/>
      <c r="I71" s="201">
        <f>(PayTV[[#This Row],[Total Revenue (Millions BRL$)]]*100)/663900000</f>
        <v>0.43681277300798316</v>
      </c>
      <c r="J71" s="202"/>
      <c r="K71" s="203"/>
      <c r="L71" s="191"/>
      <c r="M71" s="191"/>
      <c r="N71" s="204"/>
    </row>
    <row r="72" spans="1:14">
      <c r="A72" s="190" t="s">
        <v>197</v>
      </c>
      <c r="B72" s="196">
        <v>2021</v>
      </c>
      <c r="C72" s="191" t="s">
        <v>143</v>
      </c>
      <c r="D72" s="199" t="s">
        <v>321</v>
      </c>
      <c r="E72" s="197" t="s">
        <v>299</v>
      </c>
      <c r="F72" s="36"/>
      <c r="G72" s="200">
        <v>4600000</v>
      </c>
      <c r="H72" s="197"/>
      <c r="I72" s="201">
        <f>(PayTV[[#This Row],[Total Revenue (Millions BRL$)]]*100)/663900000</f>
        <v>0.69287543304714561</v>
      </c>
      <c r="J72" s="202"/>
      <c r="K72" s="203"/>
      <c r="L72" s="191"/>
      <c r="M72" s="191"/>
      <c r="N72" s="204"/>
    </row>
    <row r="73" spans="1:14">
      <c r="A73" s="190" t="s">
        <v>197</v>
      </c>
      <c r="B73" s="196">
        <v>2021</v>
      </c>
      <c r="C73" s="191" t="s">
        <v>143</v>
      </c>
      <c r="D73" s="199" t="s">
        <v>322</v>
      </c>
      <c r="E73" s="197" t="s">
        <v>300</v>
      </c>
      <c r="F73" s="36"/>
      <c r="G73" s="200">
        <v>2800000</v>
      </c>
      <c r="H73" s="197"/>
      <c r="I73" s="201">
        <f>(PayTV[[#This Row],[Total Revenue (Millions BRL$)]]*100)/663900000</f>
        <v>0.42175026359391476</v>
      </c>
      <c r="J73" s="202"/>
      <c r="K73" s="203"/>
      <c r="L73" s="191"/>
      <c r="M73" s="191"/>
      <c r="N73" s="204"/>
    </row>
    <row r="74" spans="1:14">
      <c r="A74" s="190" t="s">
        <v>197</v>
      </c>
      <c r="B74" s="196">
        <v>2021</v>
      </c>
      <c r="C74" s="191" t="s">
        <v>143</v>
      </c>
      <c r="D74" s="199" t="s">
        <v>323</v>
      </c>
      <c r="E74" s="197" t="s">
        <v>301</v>
      </c>
      <c r="F74" s="36"/>
      <c r="G74" s="200">
        <v>2600000</v>
      </c>
      <c r="H74" s="197"/>
      <c r="I74" s="201">
        <f>(PayTV[[#This Row],[Total Revenue (Millions BRL$)]]*100)/663900000</f>
        <v>0.39162524476577798</v>
      </c>
      <c r="J74" s="202"/>
      <c r="K74" s="203"/>
      <c r="L74" s="191"/>
      <c r="M74" s="191"/>
      <c r="N74" s="204"/>
    </row>
    <row r="75" spans="1:14">
      <c r="A75" s="190" t="s">
        <v>197</v>
      </c>
      <c r="B75" s="196">
        <v>2021</v>
      </c>
      <c r="C75" s="191" t="s">
        <v>143</v>
      </c>
      <c r="D75" s="199" t="s">
        <v>302</v>
      </c>
      <c r="E75" s="197" t="s">
        <v>302</v>
      </c>
      <c r="F75" s="36"/>
      <c r="G75" s="200">
        <v>3600000</v>
      </c>
      <c r="H75" s="197"/>
      <c r="I75" s="201">
        <f>(PayTV[[#This Row],[Total Revenue (Millions BRL$)]]*100)/663900000</f>
        <v>0.54225033890646179</v>
      </c>
      <c r="J75" s="202"/>
      <c r="K75" s="203"/>
      <c r="L75" s="191"/>
      <c r="M75" s="191"/>
      <c r="N75" s="204"/>
    </row>
    <row r="76" spans="1:14">
      <c r="A76" s="190" t="s">
        <v>197</v>
      </c>
      <c r="B76" s="196">
        <v>2021</v>
      </c>
      <c r="C76" s="191" t="s">
        <v>143</v>
      </c>
      <c r="D76" s="199" t="s">
        <v>324</v>
      </c>
      <c r="E76" s="197" t="s">
        <v>303</v>
      </c>
      <c r="F76" s="36"/>
      <c r="G76" s="200">
        <v>800000</v>
      </c>
      <c r="H76" s="197"/>
      <c r="I76" s="201">
        <f>(PayTV[[#This Row],[Total Revenue (Millions BRL$)]]*100)/663900000</f>
        <v>0.12050007531254707</v>
      </c>
      <c r="J76" s="202"/>
      <c r="K76" s="203"/>
      <c r="L76" s="191"/>
      <c r="M76" s="191"/>
      <c r="N76" s="204"/>
    </row>
    <row r="77" spans="1:14">
      <c r="A77" s="190" t="s">
        <v>197</v>
      </c>
      <c r="B77" s="196">
        <v>2021</v>
      </c>
      <c r="C77" s="191" t="s">
        <v>143</v>
      </c>
      <c r="D77" s="199" t="s">
        <v>327</v>
      </c>
      <c r="E77" s="197" t="s">
        <v>326</v>
      </c>
      <c r="F77" s="36"/>
      <c r="G77" s="200">
        <v>187600000</v>
      </c>
      <c r="H77" s="197"/>
      <c r="I77" s="201">
        <f>(PayTV[[#This Row],[Total Revenue (Millions BRL$)]]*100)/663900000</f>
        <v>28.257267660792287</v>
      </c>
      <c r="J77" s="202"/>
      <c r="K77" s="203"/>
      <c r="L77" s="191"/>
      <c r="M77" s="191"/>
      <c r="N77" s="204"/>
    </row>
    <row r="78" spans="1:14">
      <c r="A78" s="190" t="s">
        <v>197</v>
      </c>
      <c r="B78" s="196">
        <v>2021</v>
      </c>
      <c r="C78" s="191" t="s">
        <v>143</v>
      </c>
      <c r="D78" s="199" t="s">
        <v>328</v>
      </c>
      <c r="E78" s="197" t="s">
        <v>305</v>
      </c>
      <c r="F78" s="36"/>
      <c r="G78" s="200">
        <v>1800000</v>
      </c>
      <c r="H78" s="197"/>
      <c r="I78" s="201">
        <f>(PayTV[[#This Row],[Total Revenue (Millions BRL$)]]*100)/663900000</f>
        <v>0.2711251694532309</v>
      </c>
      <c r="J78" s="202"/>
      <c r="K78" s="203"/>
      <c r="L78" s="191"/>
      <c r="M78" s="191"/>
      <c r="N78" s="204"/>
    </row>
    <row r="79" spans="1:14">
      <c r="A79" s="190" t="s">
        <v>197</v>
      </c>
      <c r="B79" s="196">
        <v>2021</v>
      </c>
      <c r="C79" s="191" t="s">
        <v>143</v>
      </c>
      <c r="D79" s="199" t="s">
        <v>332</v>
      </c>
      <c r="E79" s="197" t="s">
        <v>306</v>
      </c>
      <c r="F79" s="36"/>
      <c r="G79" s="200">
        <v>1600000</v>
      </c>
      <c r="H79" s="197"/>
      <c r="I79" s="201">
        <f>(PayTV[[#This Row],[Total Revenue (Millions BRL$)]]*100)/663900000</f>
        <v>0.24100015062509414</v>
      </c>
      <c r="J79" s="202"/>
      <c r="K79" s="203"/>
      <c r="L79" s="191"/>
      <c r="M79" s="191"/>
      <c r="N79" s="204"/>
    </row>
    <row r="80" spans="1:14">
      <c r="A80" s="190" t="s">
        <v>197</v>
      </c>
      <c r="B80" s="196">
        <v>2021</v>
      </c>
      <c r="C80" s="191" t="s">
        <v>143</v>
      </c>
      <c r="D80" s="199" t="s">
        <v>334</v>
      </c>
      <c r="E80" s="197" t="s">
        <v>308</v>
      </c>
      <c r="F80" s="36"/>
      <c r="G80" s="200">
        <v>5200000</v>
      </c>
      <c r="H80" s="197"/>
      <c r="I80" s="201">
        <f>(PayTV[[#This Row],[Total Revenue (Millions BRL$)]]*100)/663900000</f>
        <v>0.78325048953155596</v>
      </c>
      <c r="J80" s="202"/>
      <c r="K80" s="203"/>
      <c r="L80" s="191"/>
      <c r="M80" s="191"/>
      <c r="N80" s="204"/>
    </row>
    <row r="81" spans="1:14" ht="31.5">
      <c r="A81" s="190" t="s">
        <v>197</v>
      </c>
      <c r="B81" s="196">
        <v>2021</v>
      </c>
      <c r="C81" s="191" t="s">
        <v>143</v>
      </c>
      <c r="D81" s="199" t="s">
        <v>335</v>
      </c>
      <c r="E81" s="197" t="s">
        <v>309</v>
      </c>
      <c r="F81" s="36"/>
      <c r="G81" s="200">
        <v>16000000</v>
      </c>
      <c r="H81" s="197"/>
      <c r="I81" s="201">
        <f>(PayTV[[#This Row],[Total Revenue (Millions BRL$)]]*100)/663900000</f>
        <v>2.4100015062509414</v>
      </c>
      <c r="J81" s="202"/>
      <c r="K81" s="203"/>
      <c r="L81" s="191"/>
      <c r="M81" s="191"/>
      <c r="N81" s="204"/>
    </row>
    <row r="82" spans="1:14">
      <c r="A82" s="190" t="s">
        <v>197</v>
      </c>
      <c r="B82" s="196">
        <v>2021</v>
      </c>
      <c r="C82" s="191" t="s">
        <v>143</v>
      </c>
      <c r="D82" s="199" t="s">
        <v>336</v>
      </c>
      <c r="E82" s="197" t="s">
        <v>310</v>
      </c>
      <c r="F82" s="36"/>
      <c r="G82" s="200">
        <v>900000</v>
      </c>
      <c r="H82" s="197"/>
      <c r="I82" s="201">
        <f>(PayTV[[#This Row],[Total Revenue (Millions BRL$)]]*100)/663900000</f>
        <v>0.13556258472661545</v>
      </c>
      <c r="J82" s="202"/>
      <c r="K82" s="203"/>
      <c r="L82" s="191"/>
      <c r="M82" s="191"/>
      <c r="N82" s="204"/>
    </row>
    <row r="83" spans="1:14" ht="31.5">
      <c r="A83" s="190" t="s">
        <v>197</v>
      </c>
      <c r="B83" s="196">
        <v>2021</v>
      </c>
      <c r="C83" s="191" t="s">
        <v>143</v>
      </c>
      <c r="D83" s="199" t="s">
        <v>329</v>
      </c>
      <c r="E83" s="197" t="s">
        <v>311</v>
      </c>
      <c r="F83" s="36"/>
      <c r="G83" s="200">
        <v>13500000</v>
      </c>
      <c r="H83" s="197"/>
      <c r="I83" s="201">
        <f>(PayTV[[#This Row],[Total Revenue (Millions BRL$)]]*100)/663900000</f>
        <v>2.0334387708992319</v>
      </c>
      <c r="J83" s="202"/>
      <c r="K83" s="203"/>
      <c r="L83" s="191"/>
      <c r="M83" s="191"/>
      <c r="N83" s="204"/>
    </row>
    <row r="84" spans="1:14">
      <c r="A84" s="190" t="s">
        <v>197</v>
      </c>
      <c r="B84" s="196">
        <v>2021</v>
      </c>
      <c r="C84" s="191" t="s">
        <v>143</v>
      </c>
      <c r="D84" s="199" t="s">
        <v>330</v>
      </c>
      <c r="E84" s="197" t="s">
        <v>313</v>
      </c>
      <c r="F84" s="36"/>
      <c r="G84" s="200">
        <v>8900000</v>
      </c>
      <c r="H84" s="197"/>
      <c r="I84" s="201">
        <f>(PayTV[[#This Row],[Total Revenue (Millions BRL$)]]*100)/663900000</f>
        <v>1.3405633378520863</v>
      </c>
      <c r="J84" s="202"/>
      <c r="K84" s="203"/>
      <c r="L84" s="191"/>
      <c r="M84" s="191"/>
      <c r="N84" s="204"/>
    </row>
    <row r="85" spans="1:14">
      <c r="A85" s="190" t="s">
        <v>197</v>
      </c>
      <c r="B85" s="196">
        <v>2021</v>
      </c>
      <c r="C85" s="191" t="s">
        <v>143</v>
      </c>
      <c r="D85" s="199" t="s">
        <v>331</v>
      </c>
      <c r="E85" s="197" t="s">
        <v>314</v>
      </c>
      <c r="F85" s="36"/>
      <c r="G85" s="200">
        <v>2400000</v>
      </c>
      <c r="H85" s="197"/>
      <c r="I85" s="201">
        <f>(PayTV[[#This Row],[Total Revenue (Millions BRL$)]]*100)/663900000</f>
        <v>0.3615002259376412</v>
      </c>
      <c r="J85" s="202"/>
      <c r="K85" s="203"/>
      <c r="L85" s="191"/>
      <c r="M85" s="191"/>
      <c r="N85" s="204"/>
    </row>
    <row r="86" spans="1:14">
      <c r="A86" s="190" t="s">
        <v>197</v>
      </c>
      <c r="B86" s="196">
        <v>2021</v>
      </c>
      <c r="C86" s="191" t="s">
        <v>143</v>
      </c>
      <c r="D86" s="199" t="s">
        <v>239</v>
      </c>
      <c r="E86" s="197" t="s">
        <v>315</v>
      </c>
      <c r="F86" s="36"/>
      <c r="G86" s="200">
        <v>25900000</v>
      </c>
      <c r="H86" s="197"/>
      <c r="I86" s="201">
        <f>(PayTV[[#This Row],[Total Revenue (Millions BRL$)]]*100)/663900000</f>
        <v>3.9011899382437112</v>
      </c>
      <c r="J86" s="202"/>
      <c r="K86" s="203"/>
      <c r="L86" s="191"/>
      <c r="M86" s="191"/>
      <c r="N86" s="204"/>
    </row>
    <row r="87" spans="1:14" ht="31.5">
      <c r="A87" s="190" t="s">
        <v>197</v>
      </c>
      <c r="B87" s="196">
        <v>2021</v>
      </c>
      <c r="C87" s="191" t="s">
        <v>143</v>
      </c>
      <c r="D87" s="199" t="s">
        <v>337</v>
      </c>
      <c r="E87" s="197" t="s">
        <v>316</v>
      </c>
      <c r="F87" s="36"/>
      <c r="G87" s="200">
        <v>200000</v>
      </c>
      <c r="H87" s="197"/>
      <c r="I87" s="201">
        <f>(PayTV[[#This Row],[Total Revenue (Millions BRL$)]]*100)/663900000</f>
        <v>3.0125018828136767E-2</v>
      </c>
      <c r="J87" s="202"/>
      <c r="K87" s="203"/>
      <c r="L87" s="191"/>
      <c r="M87" s="191"/>
      <c r="N87" s="204"/>
    </row>
    <row r="88" spans="1:14">
      <c r="A88" s="190" t="s">
        <v>197</v>
      </c>
      <c r="B88" s="196">
        <v>2021</v>
      </c>
      <c r="C88" s="191" t="s">
        <v>143</v>
      </c>
      <c r="D88" s="199" t="s">
        <v>318</v>
      </c>
      <c r="E88" s="197" t="s">
        <v>317</v>
      </c>
      <c r="F88" s="36"/>
      <c r="G88" s="200">
        <v>352500000</v>
      </c>
      <c r="H88" s="197"/>
      <c r="I88" s="201">
        <f>(PayTV[[#This Row],[Total Revenue (Millions BRL$)]]*100)/663900000</f>
        <v>53.095345684591052</v>
      </c>
      <c r="J88" s="202"/>
      <c r="K88" s="203"/>
      <c r="L88" s="191"/>
      <c r="M88" s="191"/>
      <c r="N88" s="204"/>
    </row>
    <row r="89" spans="1:14">
      <c r="A89" s="190" t="s">
        <v>197</v>
      </c>
      <c r="B89" s="196">
        <v>2022</v>
      </c>
      <c r="C89" s="191" t="s">
        <v>143</v>
      </c>
      <c r="D89" s="199" t="s">
        <v>338</v>
      </c>
      <c r="E89" s="197" t="s">
        <v>340</v>
      </c>
      <c r="F89" s="36"/>
      <c r="G89" s="200">
        <v>11600000</v>
      </c>
      <c r="H89" s="197"/>
      <c r="I89" s="201">
        <f>(PayTV[[#This Row],[Total Revenue (Millions BRL$)]]*100)/540200000</f>
        <v>2.1473528322843389</v>
      </c>
      <c r="J89" s="202"/>
      <c r="K89" s="203"/>
      <c r="L89" s="191"/>
      <c r="M89" s="191"/>
      <c r="N89" s="204"/>
    </row>
    <row r="90" spans="1:14">
      <c r="A90" s="190" t="s">
        <v>197</v>
      </c>
      <c r="B90" s="196">
        <v>2022</v>
      </c>
      <c r="C90" s="191" t="s">
        <v>143</v>
      </c>
      <c r="D90" s="199" t="s">
        <v>339</v>
      </c>
      <c r="E90" s="197" t="s">
        <v>341</v>
      </c>
      <c r="F90" s="36"/>
      <c r="G90" s="200">
        <v>9900000</v>
      </c>
      <c r="H90" s="197"/>
      <c r="I90" s="201">
        <f>(PayTV[[#This Row],[Total Revenue (Millions BRL$)]]*100)/540200000</f>
        <v>1.8326545723805998</v>
      </c>
      <c r="J90" s="202"/>
      <c r="K90" s="203"/>
      <c r="L90" s="191"/>
      <c r="M90" s="191"/>
      <c r="N90" s="204"/>
    </row>
    <row r="91" spans="1:14" ht="31.5">
      <c r="A91" s="190" t="s">
        <v>197</v>
      </c>
      <c r="B91" s="196">
        <v>2022</v>
      </c>
      <c r="C91" s="191" t="s">
        <v>143</v>
      </c>
      <c r="D91" s="199" t="s">
        <v>319</v>
      </c>
      <c r="E91" s="197" t="s">
        <v>297</v>
      </c>
      <c r="F91" s="36"/>
      <c r="G91" s="200">
        <v>500000</v>
      </c>
      <c r="H91" s="197"/>
      <c r="I91" s="201">
        <f>(PayTV[[#This Row],[Total Revenue (Millions BRL$)]]*100)/540200000</f>
        <v>9.2558311736393922E-2</v>
      </c>
      <c r="J91" s="202"/>
      <c r="K91" s="203"/>
      <c r="L91" s="191"/>
      <c r="M91" s="191"/>
      <c r="N91" s="204"/>
    </row>
    <row r="92" spans="1:14">
      <c r="A92" s="190" t="s">
        <v>197</v>
      </c>
      <c r="B92" s="196">
        <v>2022</v>
      </c>
      <c r="C92" s="191" t="s">
        <v>143</v>
      </c>
      <c r="D92" s="199" t="s">
        <v>320</v>
      </c>
      <c r="E92" s="197" t="s">
        <v>298</v>
      </c>
      <c r="F92" s="36"/>
      <c r="G92" s="200">
        <v>3700000</v>
      </c>
      <c r="H92" s="197"/>
      <c r="I92" s="201">
        <f>(PayTV[[#This Row],[Total Revenue (Millions BRL$)]]*100)/540200000</f>
        <v>0.68493150684931503</v>
      </c>
      <c r="J92" s="202"/>
      <c r="K92" s="203"/>
      <c r="L92" s="191"/>
      <c r="M92" s="191"/>
      <c r="N92" s="204"/>
    </row>
    <row r="93" spans="1:14">
      <c r="A93" s="190" t="s">
        <v>197</v>
      </c>
      <c r="B93" s="196">
        <v>2022</v>
      </c>
      <c r="C93" s="191" t="s">
        <v>143</v>
      </c>
      <c r="D93" s="199" t="s">
        <v>321</v>
      </c>
      <c r="E93" s="197" t="s">
        <v>299</v>
      </c>
      <c r="F93" s="36"/>
      <c r="G93" s="200">
        <v>4300000</v>
      </c>
      <c r="H93" s="197"/>
      <c r="I93" s="201">
        <f>(PayTV[[#This Row],[Total Revenue (Millions BRL$)]]*100)/540200000</f>
        <v>0.79600148093298784</v>
      </c>
      <c r="J93" s="202"/>
      <c r="K93" s="203"/>
      <c r="L93" s="191"/>
      <c r="M93" s="191"/>
      <c r="N93" s="204"/>
    </row>
    <row r="94" spans="1:14">
      <c r="A94" s="190" t="s">
        <v>197</v>
      </c>
      <c r="B94" s="196">
        <v>2022</v>
      </c>
      <c r="C94" s="191" t="s">
        <v>143</v>
      </c>
      <c r="D94" s="199" t="s">
        <v>322</v>
      </c>
      <c r="E94" s="197" t="s">
        <v>300</v>
      </c>
      <c r="F94" s="36"/>
      <c r="G94" s="200">
        <v>1100000</v>
      </c>
      <c r="H94" s="197"/>
      <c r="I94" s="201">
        <f>(PayTV[[#This Row],[Total Revenue (Millions BRL$)]]*100)/540200000</f>
        <v>0.20362828582006665</v>
      </c>
      <c r="J94" s="202"/>
      <c r="K94" s="203"/>
      <c r="L94" s="191"/>
      <c r="M94" s="191"/>
      <c r="N94" s="204"/>
    </row>
    <row r="95" spans="1:14">
      <c r="A95" s="190" t="s">
        <v>197</v>
      </c>
      <c r="B95" s="196">
        <v>2022</v>
      </c>
      <c r="C95" s="191" t="s">
        <v>143</v>
      </c>
      <c r="D95" s="199" t="s">
        <v>323</v>
      </c>
      <c r="E95" s="197" t="s">
        <v>301</v>
      </c>
      <c r="F95" s="36"/>
      <c r="G95" s="200">
        <v>7100000</v>
      </c>
      <c r="H95" s="197"/>
      <c r="I95" s="201">
        <f>(PayTV[[#This Row],[Total Revenue (Millions BRL$)]]*100)/540200000</f>
        <v>1.3143280266567938</v>
      </c>
      <c r="J95" s="202"/>
      <c r="K95" s="203"/>
      <c r="L95" s="191"/>
      <c r="M95" s="191"/>
      <c r="N95" s="204"/>
    </row>
    <row r="96" spans="1:14">
      <c r="A96" s="190" t="s">
        <v>197</v>
      </c>
      <c r="B96" s="196">
        <v>2022</v>
      </c>
      <c r="C96" s="191" t="s">
        <v>143</v>
      </c>
      <c r="D96" s="199" t="s">
        <v>302</v>
      </c>
      <c r="E96" s="197" t="s">
        <v>302</v>
      </c>
      <c r="F96" s="36"/>
      <c r="G96" s="200">
        <v>3600000</v>
      </c>
      <c r="H96" s="197"/>
      <c r="I96" s="201">
        <f>(PayTV[[#This Row],[Total Revenue (Millions BRL$)]]*100)/540200000</f>
        <v>0.66641984450203628</v>
      </c>
      <c r="J96" s="202"/>
      <c r="K96" s="203"/>
      <c r="L96" s="191"/>
      <c r="M96" s="191"/>
      <c r="N96" s="204"/>
    </row>
    <row r="97" spans="1:14">
      <c r="A97" s="190" t="s">
        <v>197</v>
      </c>
      <c r="B97" s="196">
        <v>2022</v>
      </c>
      <c r="C97" s="191" t="s">
        <v>143</v>
      </c>
      <c r="D97" s="199" t="s">
        <v>324</v>
      </c>
      <c r="E97" s="197" t="s">
        <v>303</v>
      </c>
      <c r="F97" s="36"/>
      <c r="G97" s="200">
        <v>500000</v>
      </c>
      <c r="H97" s="197"/>
      <c r="I97" s="201">
        <f>(PayTV[[#This Row],[Total Revenue (Millions BRL$)]]*100)/540200000</f>
        <v>9.2558311736393922E-2</v>
      </c>
      <c r="J97" s="202"/>
      <c r="K97" s="203"/>
      <c r="L97" s="191"/>
      <c r="M97" s="191"/>
      <c r="N97" s="204"/>
    </row>
    <row r="98" spans="1:14">
      <c r="A98" s="190" t="s">
        <v>197</v>
      </c>
      <c r="B98" s="196">
        <v>2022</v>
      </c>
      <c r="C98" s="191" t="s">
        <v>143</v>
      </c>
      <c r="D98" s="199" t="s">
        <v>325</v>
      </c>
      <c r="E98" s="197" t="s">
        <v>304</v>
      </c>
      <c r="F98" s="36"/>
      <c r="G98" s="200"/>
      <c r="H98" s="197"/>
      <c r="I98" s="201">
        <f>(PayTV[[#This Row],[Total Revenue (Millions BRL$)]]*100)/540200000</f>
        <v>0</v>
      </c>
      <c r="J98" s="202"/>
      <c r="K98" s="203"/>
      <c r="L98" s="191"/>
      <c r="M98" s="191"/>
      <c r="N98" s="204"/>
    </row>
    <row r="99" spans="1:14">
      <c r="A99" s="190" t="s">
        <v>197</v>
      </c>
      <c r="B99" s="196">
        <v>2022</v>
      </c>
      <c r="C99" s="191" t="s">
        <v>143</v>
      </c>
      <c r="D99" s="199" t="s">
        <v>327</v>
      </c>
      <c r="E99" s="197" t="s">
        <v>326</v>
      </c>
      <c r="F99" s="36"/>
      <c r="G99" s="200">
        <v>168100000</v>
      </c>
      <c r="H99" s="197"/>
      <c r="I99" s="201">
        <f>(PayTV[[#This Row],[Total Revenue (Millions BRL$)]]*100)/540200000</f>
        <v>31.11810440577564</v>
      </c>
      <c r="J99" s="202"/>
      <c r="K99" s="203"/>
      <c r="L99" s="191"/>
      <c r="M99" s="191"/>
      <c r="N99" s="204"/>
    </row>
    <row r="100" spans="1:14">
      <c r="A100" s="190" t="s">
        <v>197</v>
      </c>
      <c r="B100" s="196">
        <v>2022</v>
      </c>
      <c r="C100" s="191" t="s">
        <v>143</v>
      </c>
      <c r="D100" s="199" t="s">
        <v>328</v>
      </c>
      <c r="E100" s="197" t="s">
        <v>305</v>
      </c>
      <c r="F100" s="36"/>
      <c r="G100" s="200">
        <v>900000</v>
      </c>
      <c r="H100" s="197"/>
      <c r="I100" s="201">
        <f>(PayTV[[#This Row],[Total Revenue (Millions BRL$)]]*100)/540200000</f>
        <v>0.16660496112550907</v>
      </c>
      <c r="J100" s="202"/>
      <c r="K100" s="203"/>
      <c r="L100" s="191"/>
      <c r="M100" s="191"/>
      <c r="N100" s="204"/>
    </row>
    <row r="101" spans="1:14">
      <c r="A101" s="190" t="s">
        <v>197</v>
      </c>
      <c r="B101" s="196">
        <v>2022</v>
      </c>
      <c r="C101" s="191" t="s">
        <v>143</v>
      </c>
      <c r="D101" s="199" t="s">
        <v>332</v>
      </c>
      <c r="E101" s="197" t="s">
        <v>306</v>
      </c>
      <c r="F101" s="36"/>
      <c r="G101" s="200"/>
      <c r="H101" s="197"/>
      <c r="I101" s="201">
        <f>(PayTV[[#This Row],[Total Revenue (Millions BRL$)]]*100)/540200000</f>
        <v>0</v>
      </c>
      <c r="J101" s="202"/>
      <c r="K101" s="203"/>
      <c r="L101" s="191"/>
      <c r="M101" s="191"/>
      <c r="N101" s="204"/>
    </row>
    <row r="102" spans="1:14">
      <c r="A102" s="190" t="s">
        <v>197</v>
      </c>
      <c r="B102" s="196">
        <v>2022</v>
      </c>
      <c r="C102" s="191" t="s">
        <v>143</v>
      </c>
      <c r="D102" s="199" t="s">
        <v>334</v>
      </c>
      <c r="E102" s="197" t="s">
        <v>308</v>
      </c>
      <c r="F102" s="36"/>
      <c r="G102" s="200">
        <v>400000</v>
      </c>
      <c r="H102" s="197"/>
      <c r="I102" s="201">
        <f>(PayTV[[#This Row],[Total Revenue (Millions BRL$)]]*100)/540200000</f>
        <v>7.4046649389115149E-2</v>
      </c>
      <c r="J102" s="202"/>
      <c r="K102" s="203"/>
      <c r="L102" s="191"/>
      <c r="M102" s="191"/>
      <c r="N102" s="204"/>
    </row>
    <row r="103" spans="1:14" ht="31.5">
      <c r="A103" s="190" t="s">
        <v>197</v>
      </c>
      <c r="B103" s="196">
        <v>2022</v>
      </c>
      <c r="C103" s="191" t="s">
        <v>143</v>
      </c>
      <c r="D103" s="199" t="s">
        <v>335</v>
      </c>
      <c r="E103" s="197" t="s">
        <v>309</v>
      </c>
      <c r="F103" s="36"/>
      <c r="G103" s="200">
        <v>10700000</v>
      </c>
      <c r="H103" s="197"/>
      <c r="I103" s="201">
        <f>(PayTV[[#This Row],[Total Revenue (Millions BRL$)]]*100)/540200000</f>
        <v>1.98074787115883</v>
      </c>
      <c r="J103" s="202"/>
      <c r="K103" s="203"/>
      <c r="L103" s="191"/>
      <c r="M103" s="191"/>
      <c r="N103" s="204"/>
    </row>
    <row r="104" spans="1:14">
      <c r="A104" s="190" t="s">
        <v>197</v>
      </c>
      <c r="B104" s="196">
        <v>2022</v>
      </c>
      <c r="C104" s="191" t="s">
        <v>143</v>
      </c>
      <c r="D104" s="199" t="s">
        <v>336</v>
      </c>
      <c r="E104" s="197" t="s">
        <v>310</v>
      </c>
      <c r="F104" s="36"/>
      <c r="G104" s="200">
        <v>900000</v>
      </c>
      <c r="H104" s="197"/>
      <c r="I104" s="201">
        <f>(PayTV[[#This Row],[Total Revenue (Millions BRL$)]]*100)/540200000</f>
        <v>0.16660496112550907</v>
      </c>
      <c r="J104" s="202"/>
      <c r="K104" s="203"/>
      <c r="L104" s="191"/>
      <c r="M104" s="191"/>
      <c r="N104" s="204"/>
    </row>
    <row r="105" spans="1:14" ht="31.5">
      <c r="A105" s="190" t="s">
        <v>197</v>
      </c>
      <c r="B105" s="196">
        <v>2022</v>
      </c>
      <c r="C105" s="191" t="s">
        <v>143</v>
      </c>
      <c r="D105" s="199" t="s">
        <v>329</v>
      </c>
      <c r="E105" s="197" t="s">
        <v>311</v>
      </c>
      <c r="F105" s="36"/>
      <c r="G105" s="200">
        <v>5100000</v>
      </c>
      <c r="H105" s="197"/>
      <c r="I105" s="201">
        <f>(PayTV[[#This Row],[Total Revenue (Millions BRL$)]]*100)/540200000</f>
        <v>0.94409477971121802</v>
      </c>
      <c r="J105" s="202"/>
      <c r="K105" s="203"/>
      <c r="L105" s="191"/>
      <c r="M105" s="191"/>
      <c r="N105" s="204"/>
    </row>
    <row r="106" spans="1:14">
      <c r="A106" s="190" t="s">
        <v>197</v>
      </c>
      <c r="B106" s="196">
        <v>2022</v>
      </c>
      <c r="C106" s="191" t="s">
        <v>143</v>
      </c>
      <c r="D106" s="199" t="s">
        <v>330</v>
      </c>
      <c r="E106" s="197" t="s">
        <v>313</v>
      </c>
      <c r="F106" s="36"/>
      <c r="G106" s="200">
        <v>5900000</v>
      </c>
      <c r="H106" s="197"/>
      <c r="I106" s="201">
        <f>(PayTV[[#This Row],[Total Revenue (Millions BRL$)]]*100)/540200000</f>
        <v>1.0921880784894484</v>
      </c>
      <c r="J106" s="202"/>
      <c r="K106" s="203"/>
      <c r="L106" s="191"/>
      <c r="M106" s="191"/>
      <c r="N106" s="204"/>
    </row>
    <row r="107" spans="1:14">
      <c r="A107" s="190" t="s">
        <v>197</v>
      </c>
      <c r="B107" s="196">
        <v>2022</v>
      </c>
      <c r="C107" s="191" t="s">
        <v>143</v>
      </c>
      <c r="D107" s="199" t="s">
        <v>331</v>
      </c>
      <c r="E107" s="197" t="s">
        <v>314</v>
      </c>
      <c r="F107" s="36"/>
      <c r="G107" s="200">
        <v>1100000</v>
      </c>
      <c r="H107" s="197"/>
      <c r="I107" s="201">
        <f>(PayTV[[#This Row],[Total Revenue (Millions BRL$)]]*100)/540200000</f>
        <v>0.20362828582006665</v>
      </c>
      <c r="J107" s="202"/>
      <c r="K107" s="203"/>
      <c r="L107" s="191"/>
      <c r="M107" s="191"/>
      <c r="N107" s="204"/>
    </row>
    <row r="108" spans="1:14">
      <c r="A108" s="190" t="s">
        <v>197</v>
      </c>
      <c r="B108" s="196">
        <v>2022</v>
      </c>
      <c r="C108" s="191" t="s">
        <v>143</v>
      </c>
      <c r="D108" s="199" t="s">
        <v>239</v>
      </c>
      <c r="E108" s="197" t="s">
        <v>315</v>
      </c>
      <c r="F108" s="36"/>
      <c r="G108" s="200">
        <v>12300000</v>
      </c>
      <c r="H108" s="197"/>
      <c r="I108" s="201">
        <f>(PayTV[[#This Row],[Total Revenue (Millions BRL$)]]*100)/540200000</f>
        <v>2.2769344687152908</v>
      </c>
      <c r="J108" s="202"/>
      <c r="K108" s="203"/>
      <c r="L108" s="191"/>
      <c r="M108" s="191"/>
      <c r="N108" s="204"/>
    </row>
    <row r="109" spans="1:14" ht="31.5">
      <c r="A109" s="190" t="s">
        <v>197</v>
      </c>
      <c r="B109" s="196">
        <v>2022</v>
      </c>
      <c r="C109" s="191" t="s">
        <v>143</v>
      </c>
      <c r="D109" s="199" t="s">
        <v>337</v>
      </c>
      <c r="E109" s="197" t="s">
        <v>316</v>
      </c>
      <c r="F109" s="36"/>
      <c r="G109" s="200">
        <v>100000</v>
      </c>
      <c r="H109" s="197"/>
      <c r="I109" s="201">
        <f>(PayTV[[#This Row],[Total Revenue (Millions BRL$)]]*100)/540200000</f>
        <v>1.8511662347278787E-2</v>
      </c>
      <c r="J109" s="202"/>
      <c r="K109" s="203"/>
      <c r="L109" s="191"/>
      <c r="M109" s="191"/>
      <c r="N109" s="204"/>
    </row>
    <row r="110" spans="1:14">
      <c r="A110" s="190" t="s">
        <v>197</v>
      </c>
      <c r="B110" s="196">
        <v>2022</v>
      </c>
      <c r="C110" s="191" t="s">
        <v>143</v>
      </c>
      <c r="D110" s="199" t="s">
        <v>318</v>
      </c>
      <c r="E110" s="197" t="s">
        <v>317</v>
      </c>
      <c r="F110" s="36"/>
      <c r="G110" s="200">
        <v>292400000</v>
      </c>
      <c r="H110" s="197"/>
      <c r="I110" s="201">
        <f>(PayTV[[#This Row],[Total Revenue (Millions BRL$)]]*100)/540200000</f>
        <v>54.128100703443167</v>
      </c>
      <c r="J110" s="202"/>
      <c r="K110" s="203"/>
      <c r="L110" s="191"/>
      <c r="M110" s="191"/>
      <c r="N110" s="204"/>
    </row>
    <row r="111" spans="1:14">
      <c r="E111" s="36"/>
      <c r="F111" s="36"/>
      <c r="L111" s="36"/>
      <c r="M111" s="36"/>
    </row>
    <row r="112" spans="1:14">
      <c r="E112" s="36"/>
      <c r="F112" s="36"/>
      <c r="L112" s="36"/>
      <c r="M112" s="36"/>
    </row>
    <row r="113" spans="5:13">
      <c r="E113" s="36"/>
      <c r="F113" s="36"/>
      <c r="L113" s="36"/>
      <c r="M113" s="36"/>
    </row>
    <row r="114" spans="5:13">
      <c r="E114" s="36"/>
      <c r="F114" s="36"/>
      <c r="L114" s="36"/>
      <c r="M114" s="36"/>
    </row>
    <row r="115" spans="5:13">
      <c r="E115" s="36"/>
      <c r="F115" s="36"/>
      <c r="L115" s="36"/>
      <c r="M115" s="36"/>
    </row>
    <row r="116" spans="5:13">
      <c r="E116" s="36"/>
      <c r="F116" s="36"/>
      <c r="L116" s="36"/>
      <c r="M116" s="36"/>
    </row>
    <row r="117" spans="5:13">
      <c r="E117" s="36"/>
      <c r="F117" s="36"/>
      <c r="L117" s="36"/>
      <c r="M117" s="36"/>
    </row>
    <row r="118" spans="5:13">
      <c r="E118" s="36"/>
      <c r="F118" s="36"/>
      <c r="L118" s="36"/>
      <c r="M118" s="36"/>
    </row>
    <row r="119" spans="5:13">
      <c r="E119" s="36"/>
      <c r="F119" s="36"/>
      <c r="L119" s="36"/>
      <c r="M119" s="36"/>
    </row>
    <row r="120" spans="5:13">
      <c r="E120" s="36"/>
      <c r="F120" s="36"/>
      <c r="L120" s="36"/>
      <c r="M120" s="36"/>
    </row>
    <row r="121" spans="5:13">
      <c r="E121" s="36"/>
      <c r="F121" s="36"/>
      <c r="L121" s="36"/>
      <c r="M121" s="36"/>
    </row>
    <row r="122" spans="5:13">
      <c r="E122" s="36"/>
      <c r="F122" s="36"/>
      <c r="L122" s="36"/>
      <c r="M122" s="36"/>
    </row>
    <row r="123" spans="5:13">
      <c r="E123" s="36"/>
      <c r="F123" s="36"/>
      <c r="L123" s="36"/>
      <c r="M123" s="36"/>
    </row>
    <row r="124" spans="5:13">
      <c r="E124" s="36"/>
      <c r="F124" s="36"/>
      <c r="L124" s="36"/>
      <c r="M124" s="36"/>
    </row>
    <row r="125" spans="5:13">
      <c r="E125" s="36"/>
      <c r="F125" s="36"/>
      <c r="L125" s="36"/>
      <c r="M125" s="36"/>
    </row>
    <row r="126" spans="5:13">
      <c r="E126" s="36"/>
      <c r="F126" s="36"/>
      <c r="L126" s="36"/>
      <c r="M126" s="36"/>
    </row>
    <row r="127" spans="5:13">
      <c r="E127" s="36"/>
      <c r="F127" s="36"/>
      <c r="L127" s="36"/>
      <c r="M127" s="36"/>
    </row>
    <row r="128" spans="5:13">
      <c r="E128" s="36"/>
      <c r="F128" s="36"/>
      <c r="L128" s="36"/>
      <c r="M128" s="36"/>
    </row>
    <row r="129" spans="5:13">
      <c r="E129" s="36"/>
      <c r="F129" s="36"/>
      <c r="L129" s="36"/>
      <c r="M129" s="36"/>
    </row>
    <row r="130" spans="5:13">
      <c r="E130" s="36"/>
      <c r="F130" s="36"/>
      <c r="L130" s="36"/>
      <c r="M130" s="36"/>
    </row>
    <row r="131" spans="5:13">
      <c r="E131" s="36"/>
      <c r="F131" s="36"/>
      <c r="L131" s="36"/>
      <c r="M131" s="36"/>
    </row>
    <row r="132" spans="5:13">
      <c r="E132" s="36"/>
      <c r="F132" s="36"/>
      <c r="L132" s="36"/>
      <c r="M132" s="36"/>
    </row>
    <row r="133" spans="5:13">
      <c r="E133" s="36"/>
      <c r="F133" s="36"/>
      <c r="L133" s="36"/>
      <c r="M133" s="36"/>
    </row>
    <row r="134" spans="5:13">
      <c r="E134" s="36"/>
      <c r="F134" s="36"/>
      <c r="L134" s="36"/>
      <c r="M134" s="36"/>
    </row>
    <row r="135" spans="5:13">
      <c r="E135" s="36"/>
      <c r="F135" s="36"/>
      <c r="L135" s="36"/>
      <c r="M135" s="36"/>
    </row>
    <row r="136" spans="5:13">
      <c r="E136" s="36"/>
      <c r="F136" s="36"/>
      <c r="L136" s="36"/>
      <c r="M136" s="36"/>
    </row>
    <row r="137" spans="5:13">
      <c r="E137" s="36"/>
      <c r="F137" s="36"/>
      <c r="L137" s="36"/>
      <c r="M137" s="36"/>
    </row>
    <row r="138" spans="5:13">
      <c r="E138" s="36"/>
      <c r="F138" s="36"/>
      <c r="L138" s="36"/>
      <c r="M138" s="36"/>
    </row>
    <row r="139" spans="5:13">
      <c r="E139" s="36"/>
      <c r="F139" s="36"/>
      <c r="L139" s="36"/>
      <c r="M139" s="36"/>
    </row>
    <row r="140" spans="5:13">
      <c r="E140" s="36"/>
      <c r="F140" s="36"/>
      <c r="L140" s="36"/>
      <c r="M140" s="36"/>
    </row>
    <row r="141" spans="5:13">
      <c r="E141" s="36"/>
      <c r="F141" s="36"/>
      <c r="L141" s="36"/>
      <c r="M141" s="36"/>
    </row>
    <row r="142" spans="5:13">
      <c r="E142" s="36"/>
      <c r="F142" s="36"/>
      <c r="L142" s="36"/>
      <c r="M142" s="36"/>
    </row>
    <row r="143" spans="5:13">
      <c r="E143" s="36"/>
      <c r="F143" s="36"/>
      <c r="L143" s="36"/>
      <c r="M143" s="36"/>
    </row>
    <row r="144" spans="5:13">
      <c r="E144" s="36"/>
      <c r="F144" s="36"/>
      <c r="L144" s="36"/>
      <c r="M144" s="36"/>
    </row>
    <row r="145" spans="5:13">
      <c r="E145" s="36"/>
      <c r="F145" s="36"/>
      <c r="L145" s="36"/>
      <c r="M145" s="36"/>
    </row>
    <row r="146" spans="5:13">
      <c r="E146" s="36"/>
      <c r="F146" s="36"/>
      <c r="L146" s="36"/>
      <c r="M146" s="36"/>
    </row>
    <row r="147" spans="5:13">
      <c r="E147" s="36"/>
      <c r="F147" s="36"/>
      <c r="L147" s="36"/>
      <c r="M147" s="36"/>
    </row>
    <row r="148" spans="5:13">
      <c r="E148" s="36"/>
      <c r="F148" s="36"/>
      <c r="L148" s="36"/>
      <c r="M148" s="36"/>
    </row>
    <row r="149" spans="5:13">
      <c r="E149" s="36"/>
      <c r="F149" s="36"/>
      <c r="L149" s="36"/>
      <c r="M149" s="36"/>
    </row>
    <row r="150" spans="5:13">
      <c r="E150" s="36"/>
      <c r="F150" s="36"/>
      <c r="L150" s="36"/>
      <c r="M150" s="36"/>
    </row>
    <row r="151" spans="5:13">
      <c r="E151" s="36"/>
      <c r="F151" s="36"/>
      <c r="L151" s="36"/>
      <c r="M151" s="36"/>
    </row>
    <row r="152" spans="5:13">
      <c r="E152" s="36"/>
      <c r="F152" s="36"/>
      <c r="L152" s="36"/>
      <c r="M152" s="36"/>
    </row>
    <row r="153" spans="5:13">
      <c r="E153" s="36"/>
      <c r="F153" s="36"/>
      <c r="L153" s="36"/>
      <c r="M153" s="36"/>
    </row>
    <row r="154" spans="5:13">
      <c r="E154" s="36"/>
      <c r="F154" s="36"/>
      <c r="L154" s="36"/>
      <c r="M154" s="36"/>
    </row>
    <row r="155" spans="5:13">
      <c r="E155" s="36"/>
      <c r="F155" s="36"/>
      <c r="L155" s="36"/>
      <c r="M155" s="36"/>
    </row>
    <row r="156" spans="5:13">
      <c r="E156" s="36"/>
      <c r="F156" s="36"/>
      <c r="L156" s="36"/>
      <c r="M156" s="36"/>
    </row>
    <row r="157" spans="5:13">
      <c r="E157" s="36"/>
      <c r="F157" s="36"/>
      <c r="L157" s="36"/>
      <c r="M157" s="36"/>
    </row>
    <row r="158" spans="5:13">
      <c r="E158" s="36"/>
      <c r="F158" s="36"/>
      <c r="L158" s="36"/>
      <c r="M158" s="36"/>
    </row>
    <row r="159" spans="5:13">
      <c r="E159" s="36"/>
      <c r="F159" s="36"/>
      <c r="L159" s="36"/>
      <c r="M159" s="36"/>
    </row>
    <row r="160" spans="5:13">
      <c r="E160" s="36"/>
      <c r="F160" s="36"/>
      <c r="L160" s="36"/>
      <c r="M160" s="36"/>
    </row>
    <row r="161" spans="5:13">
      <c r="E161" s="36"/>
      <c r="F161" s="36"/>
      <c r="L161" s="36"/>
      <c r="M161" s="36"/>
    </row>
    <row r="162" spans="5:13">
      <c r="E162" s="36"/>
      <c r="F162" s="36"/>
      <c r="L162" s="36"/>
      <c r="M162" s="36"/>
    </row>
    <row r="163" spans="5:13">
      <c r="E163" s="36"/>
      <c r="F163" s="36"/>
      <c r="L163" s="36"/>
      <c r="M163" s="36"/>
    </row>
    <row r="164" spans="5:13">
      <c r="E164" s="36"/>
      <c r="F164" s="36"/>
      <c r="L164" s="36"/>
      <c r="M164" s="36"/>
    </row>
    <row r="165" spans="5:13">
      <c r="E165" s="36"/>
      <c r="F165" s="36"/>
      <c r="L165" s="36"/>
      <c r="M165" s="36"/>
    </row>
    <row r="166" spans="5:13">
      <c r="E166" s="36"/>
      <c r="F166" s="36"/>
      <c r="L166" s="36"/>
      <c r="M166" s="36"/>
    </row>
    <row r="167" spans="5:13">
      <c r="E167" s="36"/>
      <c r="F167" s="36"/>
      <c r="L167" s="36"/>
      <c r="M167" s="36"/>
    </row>
    <row r="168" spans="5:13">
      <c r="E168" s="36"/>
      <c r="F168" s="36"/>
      <c r="L168" s="36"/>
      <c r="M168" s="36"/>
    </row>
    <row r="169" spans="5:13">
      <c r="E169" s="36"/>
      <c r="F169" s="36"/>
      <c r="L169" s="36"/>
      <c r="M169" s="36"/>
    </row>
    <row r="170" spans="5:13">
      <c r="E170" s="36"/>
      <c r="F170" s="36"/>
      <c r="L170" s="36"/>
      <c r="M170" s="36"/>
    </row>
    <row r="171" spans="5:13">
      <c r="E171" s="36"/>
      <c r="F171" s="36"/>
      <c r="L171" s="36"/>
      <c r="M171" s="36"/>
    </row>
    <row r="172" spans="5:13">
      <c r="E172" s="36"/>
      <c r="F172" s="36"/>
      <c r="L172" s="36"/>
      <c r="M172" s="36"/>
    </row>
    <row r="173" spans="5:13">
      <c r="E173" s="36"/>
      <c r="F173" s="36"/>
      <c r="L173" s="36"/>
      <c r="M173" s="36"/>
    </row>
    <row r="174" spans="5:13">
      <c r="E174" s="36"/>
      <c r="F174" s="36"/>
      <c r="L174" s="36"/>
      <c r="M174" s="36"/>
    </row>
    <row r="175" spans="5:13">
      <c r="E175" s="36"/>
      <c r="F175" s="36"/>
      <c r="L175" s="36"/>
      <c r="M175" s="36"/>
    </row>
    <row r="176" spans="5:13">
      <c r="E176" s="36"/>
      <c r="F176" s="36"/>
      <c r="L176" s="36"/>
      <c r="M176" s="36"/>
    </row>
    <row r="177" spans="5:13">
      <c r="E177" s="36"/>
      <c r="F177" s="36"/>
      <c r="L177" s="36"/>
      <c r="M177" s="36"/>
    </row>
    <row r="178" spans="5:13">
      <c r="E178" s="36"/>
      <c r="F178" s="36"/>
      <c r="L178" s="36"/>
      <c r="M178" s="36"/>
    </row>
    <row r="179" spans="5:13">
      <c r="E179" s="36"/>
      <c r="F179" s="36"/>
      <c r="L179" s="36"/>
      <c r="M179" s="36"/>
    </row>
    <row r="180" spans="5:13">
      <c r="E180" s="36"/>
      <c r="F180" s="36"/>
      <c r="L180" s="36"/>
      <c r="M180" s="36"/>
    </row>
    <row r="181" spans="5:13">
      <c r="E181" s="36"/>
      <c r="F181" s="36"/>
      <c r="L181" s="36"/>
      <c r="M181" s="36"/>
    </row>
    <row r="182" spans="5:13">
      <c r="E182" s="36"/>
      <c r="F182" s="36"/>
      <c r="L182" s="36"/>
      <c r="M182" s="36"/>
    </row>
    <row r="183" spans="5:13">
      <c r="E183" s="36"/>
      <c r="F183" s="36"/>
      <c r="L183" s="36"/>
      <c r="M183" s="36"/>
    </row>
    <row r="184" spans="5:13">
      <c r="E184" s="36"/>
      <c r="F184" s="36"/>
      <c r="L184" s="36"/>
      <c r="M184" s="36"/>
    </row>
    <row r="185" spans="5:13">
      <c r="E185" s="36"/>
      <c r="F185" s="36"/>
      <c r="L185" s="36"/>
      <c r="M185" s="36"/>
    </row>
    <row r="186" spans="5:13">
      <c r="E186" s="36"/>
      <c r="F186" s="36"/>
      <c r="L186" s="36"/>
      <c r="M186" s="36"/>
    </row>
    <row r="187" spans="5:13">
      <c r="E187" s="36"/>
      <c r="F187" s="36"/>
      <c r="L187" s="36"/>
      <c r="M187" s="36"/>
    </row>
    <row r="188" spans="5:13">
      <c r="E188" s="36"/>
      <c r="F188" s="36"/>
      <c r="L188" s="36"/>
      <c r="M188" s="36"/>
    </row>
    <row r="189" spans="5:13">
      <c r="E189" s="36"/>
      <c r="F189" s="36"/>
      <c r="L189" s="36"/>
      <c r="M189" s="36"/>
    </row>
    <row r="190" spans="5:13">
      <c r="E190" s="36"/>
      <c r="F190" s="36"/>
      <c r="L190" s="36"/>
      <c r="M190" s="36"/>
    </row>
    <row r="191" spans="5:13">
      <c r="E191" s="36"/>
      <c r="F191" s="36"/>
      <c r="L191" s="36"/>
      <c r="M191" s="36"/>
    </row>
    <row r="192" spans="5:13">
      <c r="E192" s="36"/>
      <c r="F192" s="36"/>
      <c r="L192" s="36"/>
      <c r="M192" s="36"/>
    </row>
    <row r="193" spans="5:13">
      <c r="E193" s="36"/>
      <c r="F193" s="36"/>
      <c r="L193" s="36"/>
      <c r="M193" s="36"/>
    </row>
    <row r="194" spans="5:13">
      <c r="E194" s="36"/>
      <c r="F194" s="36"/>
      <c r="L194" s="36"/>
      <c r="M194" s="36"/>
    </row>
    <row r="195" spans="5:13">
      <c r="E195" s="36"/>
      <c r="F195" s="36"/>
      <c r="L195" s="36"/>
      <c r="M195" s="36"/>
    </row>
    <row r="196" spans="5:13">
      <c r="E196" s="36"/>
      <c r="F196" s="36"/>
      <c r="L196" s="36"/>
      <c r="M196" s="36"/>
    </row>
    <row r="197" spans="5:13">
      <c r="E197" s="36"/>
      <c r="F197" s="36"/>
      <c r="L197" s="36"/>
      <c r="M197" s="36"/>
    </row>
    <row r="198" spans="5:13">
      <c r="E198" s="36"/>
      <c r="F198" s="36"/>
      <c r="L198" s="36"/>
      <c r="M198" s="36"/>
    </row>
    <row r="199" spans="5:13">
      <c r="E199" s="36"/>
      <c r="F199" s="36"/>
      <c r="L199" s="36"/>
      <c r="M199" s="36"/>
    </row>
    <row r="200" spans="5:13">
      <c r="E200" s="36"/>
      <c r="F200" s="36"/>
      <c r="L200" s="36"/>
      <c r="M200" s="36"/>
    </row>
    <row r="201" spans="5:13">
      <c r="E201" s="36"/>
      <c r="F201" s="36"/>
      <c r="L201" s="36"/>
      <c r="M201" s="36"/>
    </row>
    <row r="202" spans="5:13">
      <c r="E202" s="36"/>
      <c r="F202" s="36"/>
      <c r="L202" s="36"/>
      <c r="M202" s="36"/>
    </row>
    <row r="203" spans="5:13">
      <c r="E203" s="36"/>
      <c r="F203" s="36"/>
      <c r="L203" s="36"/>
      <c r="M203" s="36"/>
    </row>
    <row r="204" spans="5:13">
      <c r="E204" s="36"/>
      <c r="F204" s="36"/>
      <c r="L204" s="36"/>
      <c r="M204" s="36"/>
    </row>
    <row r="205" spans="5:13">
      <c r="E205" s="36"/>
      <c r="F205" s="36"/>
      <c r="L205" s="36"/>
      <c r="M205" s="36"/>
    </row>
    <row r="206" spans="5:13">
      <c r="E206" s="36"/>
      <c r="F206" s="36"/>
      <c r="L206" s="36"/>
      <c r="M206" s="36"/>
    </row>
    <row r="207" spans="5:13">
      <c r="E207" s="36"/>
      <c r="F207" s="36"/>
      <c r="L207" s="36"/>
      <c r="M207" s="36"/>
    </row>
    <row r="208" spans="5:13">
      <c r="E208" s="36"/>
      <c r="F208" s="36"/>
      <c r="L208" s="36"/>
      <c r="M208" s="36"/>
    </row>
    <row r="209" spans="5:13">
      <c r="E209" s="36"/>
      <c r="F209" s="36"/>
      <c r="L209" s="36"/>
      <c r="M209" s="36"/>
    </row>
    <row r="210" spans="5:13">
      <c r="E210" s="36"/>
      <c r="F210" s="36"/>
      <c r="L210" s="36"/>
      <c r="M210" s="36"/>
    </row>
    <row r="211" spans="5:13">
      <c r="E211" s="36"/>
      <c r="F211" s="36"/>
      <c r="L211" s="36"/>
      <c r="M211" s="36"/>
    </row>
    <row r="212" spans="5:13">
      <c r="E212" s="36"/>
      <c r="F212" s="36"/>
      <c r="L212" s="36"/>
      <c r="M212" s="36"/>
    </row>
    <row r="213" spans="5:13">
      <c r="E213" s="36"/>
      <c r="F213" s="36"/>
      <c r="L213" s="36"/>
      <c r="M213" s="36"/>
    </row>
    <row r="214" spans="5:13">
      <c r="E214" s="36"/>
      <c r="F214" s="36"/>
      <c r="L214" s="36"/>
      <c r="M214" s="36"/>
    </row>
    <row r="215" spans="5:13">
      <c r="E215" s="36"/>
      <c r="F215" s="36"/>
      <c r="L215" s="36"/>
      <c r="M215" s="36"/>
    </row>
    <row r="216" spans="5:13">
      <c r="E216" s="36"/>
      <c r="F216" s="36"/>
      <c r="L216" s="36"/>
      <c r="M216" s="36"/>
    </row>
    <row r="217" spans="5:13">
      <c r="E217" s="36"/>
      <c r="F217" s="36"/>
      <c r="L217" s="36"/>
      <c r="M217" s="36"/>
    </row>
    <row r="218" spans="5:13">
      <c r="E218" s="36"/>
      <c r="F218" s="36"/>
      <c r="L218" s="36"/>
      <c r="M218" s="36"/>
    </row>
    <row r="219" spans="5:13">
      <c r="E219" s="36"/>
      <c r="F219" s="36"/>
      <c r="L219" s="36"/>
      <c r="M219" s="36"/>
    </row>
    <row r="220" spans="5:13">
      <c r="E220" s="36"/>
      <c r="F220" s="36"/>
      <c r="L220" s="36"/>
      <c r="M220" s="36"/>
    </row>
    <row r="221" spans="5:13">
      <c r="E221" s="36"/>
      <c r="F221" s="36"/>
      <c r="L221" s="36"/>
      <c r="M221" s="36"/>
    </row>
    <row r="222" spans="5:13">
      <c r="E222" s="36"/>
      <c r="F222" s="36"/>
      <c r="L222" s="36"/>
      <c r="M222" s="36"/>
    </row>
    <row r="223" spans="5:13">
      <c r="E223" s="36"/>
      <c r="F223" s="36"/>
      <c r="L223" s="36"/>
      <c r="M223" s="36"/>
    </row>
    <row r="224" spans="5:13">
      <c r="E224" s="36"/>
      <c r="F224" s="36"/>
      <c r="L224" s="36"/>
      <c r="M224" s="36"/>
    </row>
    <row r="225" spans="5:13">
      <c r="E225" s="36"/>
      <c r="F225" s="36"/>
      <c r="L225" s="36"/>
      <c r="M225" s="36"/>
    </row>
    <row r="226" spans="5:13">
      <c r="E226" s="36"/>
      <c r="F226" s="36"/>
      <c r="L226" s="36"/>
      <c r="M226" s="36"/>
    </row>
    <row r="227" spans="5:13">
      <c r="E227" s="36"/>
      <c r="F227" s="36"/>
      <c r="L227" s="36"/>
      <c r="M227" s="36"/>
    </row>
    <row r="228" spans="5:13">
      <c r="E228" s="36"/>
      <c r="F228" s="36"/>
      <c r="L228" s="36"/>
      <c r="M228" s="36"/>
    </row>
    <row r="229" spans="5:13">
      <c r="E229" s="36"/>
      <c r="F229" s="36"/>
      <c r="L229" s="36"/>
      <c r="M229" s="36"/>
    </row>
    <row r="230" spans="5:13">
      <c r="E230" s="36"/>
      <c r="F230" s="36"/>
      <c r="L230" s="36"/>
      <c r="M230" s="36"/>
    </row>
    <row r="231" spans="5:13">
      <c r="E231" s="36"/>
      <c r="F231" s="36"/>
      <c r="L231" s="36"/>
      <c r="M231" s="36"/>
    </row>
    <row r="232" spans="5:13">
      <c r="E232" s="36"/>
      <c r="F232" s="36"/>
      <c r="L232" s="36"/>
      <c r="M232" s="36"/>
    </row>
    <row r="233" spans="5:13">
      <c r="E233" s="36"/>
      <c r="F233" s="36"/>
      <c r="L233" s="36"/>
      <c r="M233" s="36"/>
    </row>
    <row r="234" spans="5:13">
      <c r="E234" s="36"/>
      <c r="F234" s="36"/>
      <c r="L234" s="36"/>
      <c r="M234" s="36"/>
    </row>
    <row r="235" spans="5:13">
      <c r="E235" s="36"/>
      <c r="F235" s="36"/>
      <c r="L235" s="36"/>
      <c r="M235" s="36"/>
    </row>
    <row r="236" spans="5:13">
      <c r="E236" s="36"/>
      <c r="F236" s="36"/>
      <c r="L236" s="36"/>
      <c r="M236" s="36"/>
    </row>
    <row r="237" spans="5:13">
      <c r="E237" s="36"/>
      <c r="F237" s="36"/>
      <c r="L237" s="36"/>
      <c r="M237" s="36"/>
    </row>
    <row r="238" spans="5:13">
      <c r="E238" s="36"/>
      <c r="F238" s="36"/>
      <c r="L238" s="36"/>
      <c r="M238" s="36"/>
    </row>
    <row r="239" spans="5:13">
      <c r="E239" s="36"/>
      <c r="F239" s="36"/>
      <c r="L239" s="36"/>
      <c r="M239" s="36"/>
    </row>
    <row r="240" spans="5:13">
      <c r="E240" s="36"/>
      <c r="F240" s="36"/>
      <c r="L240" s="36"/>
      <c r="M240" s="36"/>
    </row>
    <row r="241" spans="5:13">
      <c r="E241" s="36"/>
      <c r="F241" s="36"/>
      <c r="L241" s="36"/>
      <c r="M241" s="36"/>
    </row>
    <row r="242" spans="5:13">
      <c r="E242" s="36"/>
      <c r="F242" s="36"/>
      <c r="L242" s="36"/>
      <c r="M242" s="36"/>
    </row>
    <row r="243" spans="5:13">
      <c r="E243" s="36"/>
      <c r="F243" s="36"/>
      <c r="L243" s="36"/>
      <c r="M243" s="36"/>
    </row>
    <row r="244" spans="5:13">
      <c r="E244" s="36"/>
      <c r="F244" s="36"/>
      <c r="L244" s="36"/>
      <c r="M244" s="36"/>
    </row>
    <row r="245" spans="5:13">
      <c r="E245" s="36"/>
      <c r="F245" s="36"/>
      <c r="L245" s="36"/>
      <c r="M245" s="36"/>
    </row>
    <row r="246" spans="5:13">
      <c r="E246" s="36"/>
      <c r="F246" s="36"/>
      <c r="L246" s="36"/>
      <c r="M246" s="36"/>
    </row>
    <row r="247" spans="5:13">
      <c r="E247" s="36"/>
      <c r="F247" s="36"/>
      <c r="L247" s="36"/>
      <c r="M247" s="36"/>
    </row>
    <row r="248" spans="5:13">
      <c r="E248" s="36"/>
      <c r="F248" s="36"/>
      <c r="L248" s="36"/>
      <c r="M248" s="36"/>
    </row>
    <row r="249" spans="5:13">
      <c r="E249" s="36"/>
      <c r="F249" s="36"/>
      <c r="L249" s="36"/>
      <c r="M249" s="36"/>
    </row>
    <row r="250" spans="5:13">
      <c r="E250" s="36"/>
      <c r="F250" s="36"/>
      <c r="L250" s="36"/>
      <c r="M250" s="36"/>
    </row>
    <row r="251" spans="5:13">
      <c r="E251" s="36"/>
      <c r="F251" s="36"/>
      <c r="L251" s="36"/>
      <c r="M251" s="36"/>
    </row>
    <row r="252" spans="5:13">
      <c r="E252" s="36"/>
      <c r="F252" s="36"/>
      <c r="L252" s="36"/>
      <c r="M252" s="36"/>
    </row>
    <row r="253" spans="5:13">
      <c r="E253" s="36"/>
      <c r="F253" s="36"/>
      <c r="L253" s="36"/>
      <c r="M253" s="36"/>
    </row>
    <row r="254" spans="5:13">
      <c r="E254" s="36"/>
      <c r="F254" s="36"/>
      <c r="L254" s="36"/>
      <c r="M254" s="36"/>
    </row>
    <row r="255" spans="5:13">
      <c r="E255" s="36"/>
      <c r="F255" s="36"/>
      <c r="L255" s="36"/>
      <c r="M255" s="36"/>
    </row>
    <row r="256" spans="5:13">
      <c r="E256" s="36"/>
      <c r="F256" s="36"/>
      <c r="L256" s="36"/>
      <c r="M256" s="36"/>
    </row>
    <row r="257" spans="5:13">
      <c r="E257" s="36"/>
      <c r="F257" s="36"/>
      <c r="L257" s="36"/>
      <c r="M257" s="36"/>
    </row>
    <row r="258" spans="5:13">
      <c r="E258" s="36"/>
      <c r="F258" s="36"/>
      <c r="L258" s="36"/>
      <c r="M258" s="36"/>
    </row>
    <row r="259" spans="5:13">
      <c r="E259" s="36"/>
      <c r="F259" s="36"/>
      <c r="L259" s="36"/>
      <c r="M259" s="36"/>
    </row>
    <row r="260" spans="5:13">
      <c r="E260" s="36"/>
      <c r="F260" s="36"/>
      <c r="L260" s="36"/>
      <c r="M260" s="36"/>
    </row>
    <row r="261" spans="5:13">
      <c r="E261" s="36"/>
      <c r="F261" s="36"/>
      <c r="L261" s="36"/>
      <c r="M261" s="36"/>
    </row>
    <row r="262" spans="5:13">
      <c r="E262" s="36"/>
      <c r="F262" s="36"/>
      <c r="L262" s="36"/>
      <c r="M262" s="36"/>
    </row>
    <row r="263" spans="5:13">
      <c r="E263" s="36"/>
      <c r="F263" s="36"/>
      <c r="L263" s="36"/>
      <c r="M263" s="36"/>
    </row>
    <row r="264" spans="5:13">
      <c r="E264" s="36"/>
      <c r="F264" s="36"/>
      <c r="L264" s="36"/>
      <c r="M264" s="36"/>
    </row>
    <row r="265" spans="5:13">
      <c r="E265" s="36"/>
      <c r="F265" s="36"/>
      <c r="L265" s="36"/>
      <c r="M265" s="36"/>
    </row>
    <row r="266" spans="5:13">
      <c r="E266" s="36"/>
      <c r="F266" s="36"/>
      <c r="L266" s="36"/>
      <c r="M266" s="36"/>
    </row>
    <row r="267" spans="5:13">
      <c r="E267" s="36"/>
      <c r="F267" s="36"/>
      <c r="L267" s="36"/>
      <c r="M267" s="36"/>
    </row>
    <row r="268" spans="5:13">
      <c r="E268" s="36"/>
      <c r="F268" s="36"/>
      <c r="L268" s="36"/>
      <c r="M268" s="36"/>
    </row>
    <row r="269" spans="5:13">
      <c r="E269" s="36"/>
      <c r="F269" s="36"/>
      <c r="L269" s="36"/>
      <c r="M269" s="36"/>
    </row>
    <row r="270" spans="5:13">
      <c r="E270" s="36"/>
      <c r="F270" s="36"/>
      <c r="L270" s="36"/>
      <c r="M270" s="36"/>
    </row>
    <row r="271" spans="5:13">
      <c r="E271" s="36"/>
      <c r="F271" s="36"/>
      <c r="L271" s="36"/>
      <c r="M271" s="36"/>
    </row>
    <row r="272" spans="5:13">
      <c r="E272" s="36"/>
      <c r="F272" s="36"/>
      <c r="L272" s="36"/>
      <c r="M272" s="36"/>
    </row>
    <row r="273" spans="5:13">
      <c r="E273" s="36"/>
      <c r="F273" s="36"/>
      <c r="L273" s="36"/>
      <c r="M273" s="36"/>
    </row>
    <row r="274" spans="5:13">
      <c r="E274" s="36"/>
      <c r="F274" s="36"/>
      <c r="L274" s="36"/>
      <c r="M274" s="36"/>
    </row>
    <row r="275" spans="5:13">
      <c r="E275" s="36"/>
      <c r="F275" s="36"/>
      <c r="L275" s="36"/>
      <c r="M275" s="36"/>
    </row>
    <row r="276" spans="5:13">
      <c r="E276" s="36"/>
      <c r="F276" s="36"/>
      <c r="L276" s="36"/>
      <c r="M276" s="36"/>
    </row>
    <row r="277" spans="5:13">
      <c r="E277" s="36"/>
      <c r="F277" s="36"/>
      <c r="L277" s="36"/>
      <c r="M277" s="36"/>
    </row>
    <row r="278" spans="5:13">
      <c r="E278" s="36"/>
      <c r="F278" s="36"/>
      <c r="L278" s="36"/>
      <c r="M278" s="36"/>
    </row>
    <row r="279" spans="5:13">
      <c r="E279" s="36"/>
      <c r="F279" s="36"/>
      <c r="L279" s="36"/>
      <c r="M279" s="36"/>
    </row>
    <row r="280" spans="5:13">
      <c r="E280" s="36"/>
      <c r="F280" s="36"/>
      <c r="L280" s="36"/>
      <c r="M280" s="36"/>
    </row>
    <row r="281" spans="5:13">
      <c r="E281" s="36"/>
      <c r="F281" s="36"/>
      <c r="L281" s="36"/>
      <c r="M281" s="36"/>
    </row>
    <row r="282" spans="5:13">
      <c r="E282" s="36"/>
      <c r="F282" s="36"/>
      <c r="L282" s="36"/>
      <c r="M282" s="36"/>
    </row>
    <row r="283" spans="5:13">
      <c r="E283" s="36"/>
      <c r="F283" s="36"/>
      <c r="L283" s="36"/>
      <c r="M283" s="36"/>
    </row>
    <row r="284" spans="5:13">
      <c r="E284" s="36"/>
      <c r="F284" s="36"/>
      <c r="L284" s="36"/>
      <c r="M284" s="36"/>
    </row>
    <row r="285" spans="5:13">
      <c r="E285" s="36"/>
      <c r="F285" s="36"/>
      <c r="L285" s="36"/>
      <c r="M285" s="36"/>
    </row>
    <row r="286" spans="5:13">
      <c r="E286" s="36"/>
      <c r="F286" s="36"/>
      <c r="L286" s="36"/>
      <c r="M286" s="36"/>
    </row>
    <row r="287" spans="5:13">
      <c r="E287" s="36"/>
      <c r="F287" s="36"/>
      <c r="L287" s="36"/>
      <c r="M287" s="36"/>
    </row>
    <row r="288" spans="5:13">
      <c r="E288" s="36"/>
      <c r="F288" s="36"/>
      <c r="L288" s="36"/>
      <c r="M288" s="36"/>
    </row>
    <row r="289" spans="5:13">
      <c r="E289" s="36"/>
      <c r="F289" s="36"/>
      <c r="L289" s="36"/>
      <c r="M289" s="36"/>
    </row>
    <row r="290" spans="5:13">
      <c r="E290" s="36"/>
      <c r="F290" s="36"/>
      <c r="L290" s="36"/>
      <c r="M290" s="36"/>
    </row>
    <row r="291" spans="5:13">
      <c r="E291" s="36"/>
      <c r="F291" s="36"/>
      <c r="L291" s="36"/>
      <c r="M291" s="36"/>
    </row>
    <row r="292" spans="5:13">
      <c r="E292" s="36"/>
      <c r="F292" s="36"/>
      <c r="L292" s="36"/>
      <c r="M292" s="36"/>
    </row>
    <row r="293" spans="5:13">
      <c r="E293" s="36"/>
      <c r="F293" s="36"/>
      <c r="L293" s="36"/>
      <c r="M293" s="36"/>
    </row>
    <row r="294" spans="5:13">
      <c r="E294" s="36"/>
      <c r="F294" s="36"/>
      <c r="L294" s="36"/>
      <c r="M294" s="36"/>
    </row>
    <row r="295" spans="5:13">
      <c r="E295" s="36"/>
      <c r="F295" s="36"/>
      <c r="L295" s="36"/>
      <c r="M295" s="36"/>
    </row>
    <row r="296" spans="5:13">
      <c r="E296" s="36"/>
      <c r="F296" s="36"/>
      <c r="L296" s="36"/>
      <c r="M296" s="36"/>
    </row>
    <row r="297" spans="5:13">
      <c r="E297" s="36"/>
      <c r="F297" s="36"/>
      <c r="L297" s="36"/>
      <c r="M297" s="36"/>
    </row>
    <row r="298" spans="5:13">
      <c r="E298" s="36"/>
      <c r="F298" s="36"/>
      <c r="L298" s="36"/>
      <c r="M298" s="36"/>
    </row>
    <row r="299" spans="5:13">
      <c r="E299" s="36"/>
      <c r="F299" s="36"/>
      <c r="L299" s="36"/>
      <c r="M299" s="36"/>
    </row>
    <row r="300" spans="5:13">
      <c r="E300" s="36"/>
      <c r="F300" s="36"/>
      <c r="L300" s="36"/>
      <c r="M300" s="36"/>
    </row>
    <row r="301" spans="5:13">
      <c r="E301" s="36"/>
      <c r="F301" s="36"/>
      <c r="L301" s="36"/>
      <c r="M301" s="36"/>
    </row>
    <row r="302" spans="5:13">
      <c r="E302" s="36"/>
      <c r="F302" s="36"/>
      <c r="L302" s="36"/>
      <c r="M302" s="36"/>
    </row>
    <row r="303" spans="5:13">
      <c r="E303" s="36"/>
      <c r="F303" s="36"/>
      <c r="L303" s="36"/>
      <c r="M303" s="36"/>
    </row>
    <row r="304" spans="5:13">
      <c r="E304" s="36"/>
      <c r="F304" s="36"/>
      <c r="L304" s="36"/>
      <c r="M304" s="36"/>
    </row>
    <row r="305" spans="5:13">
      <c r="E305" s="36"/>
      <c r="F305" s="36"/>
      <c r="L305" s="36"/>
      <c r="M305" s="36"/>
    </row>
    <row r="306" spans="5:13">
      <c r="E306" s="36"/>
      <c r="F306" s="36"/>
      <c r="L306" s="36"/>
      <c r="M306" s="36"/>
    </row>
    <row r="307" spans="5:13">
      <c r="E307" s="36"/>
      <c r="F307" s="36"/>
      <c r="L307" s="36"/>
      <c r="M307" s="36"/>
    </row>
    <row r="308" spans="5:13">
      <c r="E308" s="36"/>
      <c r="F308" s="36"/>
      <c r="L308" s="36"/>
      <c r="M308" s="36"/>
    </row>
    <row r="309" spans="5:13">
      <c r="E309" s="36"/>
      <c r="F309" s="36"/>
      <c r="L309" s="36"/>
      <c r="M309" s="36"/>
    </row>
    <row r="310" spans="5:13">
      <c r="E310" s="36"/>
      <c r="F310" s="36"/>
      <c r="L310" s="36"/>
      <c r="M310" s="36"/>
    </row>
    <row r="311" spans="5:13">
      <c r="E311" s="36"/>
      <c r="F311" s="36"/>
      <c r="L311" s="36"/>
      <c r="M311" s="36"/>
    </row>
    <row r="312" spans="5:13">
      <c r="E312" s="36"/>
      <c r="F312" s="36"/>
      <c r="L312" s="36"/>
      <c r="M312" s="36"/>
    </row>
    <row r="313" spans="5:13">
      <c r="E313" s="36"/>
      <c r="F313" s="36"/>
      <c r="L313" s="36"/>
      <c r="M313" s="36"/>
    </row>
    <row r="314" spans="5:13">
      <c r="E314" s="36"/>
      <c r="F314" s="36"/>
      <c r="L314" s="36"/>
      <c r="M314" s="36"/>
    </row>
    <row r="315" spans="5:13">
      <c r="E315" s="36"/>
      <c r="F315" s="36"/>
      <c r="L315" s="36"/>
      <c r="M315" s="36"/>
    </row>
    <row r="316" spans="5:13">
      <c r="E316" s="36"/>
      <c r="F316" s="36"/>
      <c r="L316" s="36"/>
      <c r="M316" s="36"/>
    </row>
    <row r="317" spans="5:13">
      <c r="E317" s="36"/>
      <c r="F317" s="36"/>
      <c r="L317" s="36"/>
      <c r="M317" s="36"/>
    </row>
    <row r="318" spans="5:13">
      <c r="E318" s="36"/>
      <c r="F318" s="36"/>
      <c r="L318" s="36"/>
      <c r="M318" s="36"/>
    </row>
    <row r="319" spans="5:13">
      <c r="E319" s="36"/>
      <c r="F319" s="36"/>
      <c r="L319" s="36"/>
      <c r="M319" s="36"/>
    </row>
    <row r="320" spans="5:13">
      <c r="E320" s="36"/>
      <c r="F320" s="36"/>
      <c r="L320" s="36"/>
      <c r="M320" s="36"/>
    </row>
    <row r="321" spans="5:13">
      <c r="E321" s="36"/>
      <c r="F321" s="36"/>
      <c r="L321" s="36"/>
      <c r="M321" s="36"/>
    </row>
    <row r="322" spans="5:13">
      <c r="E322" s="36"/>
      <c r="F322" s="36"/>
      <c r="L322" s="36"/>
      <c r="M322" s="36"/>
    </row>
    <row r="323" spans="5:13">
      <c r="E323" s="36"/>
      <c r="F323" s="36"/>
      <c r="L323" s="36"/>
      <c r="M323" s="36"/>
    </row>
    <row r="324" spans="5:13">
      <c r="E324" s="36"/>
      <c r="F324" s="36"/>
      <c r="L324" s="36"/>
      <c r="M324" s="36"/>
    </row>
    <row r="325" spans="5:13">
      <c r="E325" s="36"/>
      <c r="F325" s="36"/>
      <c r="L325" s="36"/>
      <c r="M325" s="36"/>
    </row>
    <row r="326" spans="5:13">
      <c r="E326" s="36"/>
      <c r="F326" s="36"/>
      <c r="L326" s="36"/>
      <c r="M326" s="36"/>
    </row>
    <row r="327" spans="5:13">
      <c r="E327" s="36"/>
      <c r="F327" s="36"/>
      <c r="L327" s="36"/>
      <c r="M327" s="36"/>
    </row>
    <row r="328" spans="5:13">
      <c r="E328" s="36"/>
      <c r="F328" s="36"/>
      <c r="L328" s="36"/>
      <c r="M328" s="36"/>
    </row>
    <row r="329" spans="5:13">
      <c r="E329" s="36"/>
      <c r="F329" s="36"/>
      <c r="L329" s="36"/>
      <c r="M329" s="36"/>
    </row>
    <row r="330" spans="5:13">
      <c r="E330" s="36"/>
      <c r="F330" s="36"/>
      <c r="L330" s="36"/>
      <c r="M330" s="36"/>
    </row>
    <row r="331" spans="5:13">
      <c r="E331" s="36"/>
      <c r="F331" s="36"/>
      <c r="L331" s="36"/>
      <c r="M331" s="36"/>
    </row>
  </sheetData>
  <phoneticPr fontId="4" type="noConversion"/>
  <conditionalFormatting sqref="A2:E20 A2:C45 G2:J1048576 L2:XFD1048576 A46:E1048576">
    <cfRule type="cellIs" dxfId="150" priority="184" operator="equal">
      <formula>0</formula>
    </cfRule>
  </conditionalFormatting>
  <conditionalFormatting sqref="D1">
    <cfRule type="cellIs" dxfId="149" priority="4" operator="equal">
      <formula>0</formula>
    </cfRule>
  </conditionalFormatting>
  <conditionalFormatting sqref="D21:E45">
    <cfRule type="cellIs" dxfId="148" priority="2" operator="equal">
      <formula>0</formula>
    </cfRule>
  </conditionalFormatting>
  <conditionalFormatting sqref="F1">
    <cfRule type="cellIs" dxfId="147" priority="3" operator="equal">
      <formula>0</formula>
    </cfRule>
  </conditionalFormatting>
  <conditionalFormatting sqref="G1">
    <cfRule type="cellIs" dxfId="146" priority="168" operator="equal">
      <formula>0</formula>
    </cfRule>
  </conditionalFormatting>
  <conditionalFormatting sqref="H1">
    <cfRule type="cellIs" dxfId="145" priority="159" operator="equal">
      <formula>0</formula>
    </cfRule>
  </conditionalFormatting>
  <conditionalFormatting sqref="I1">
    <cfRule type="cellIs" dxfId="144" priority="5" operator="equal">
      <formula>0</formula>
    </cfRule>
  </conditionalFormatting>
  <conditionalFormatting sqref="J1">
    <cfRule type="cellIs" dxfId="143" priority="165" operator="equal">
      <formula>0</formula>
    </cfRule>
  </conditionalFormatting>
  <conditionalFormatting sqref="K1">
    <cfRule type="cellIs" dxfId="142" priority="164" operator="equal">
      <formula>0</formula>
    </cfRule>
  </conditionalFormatting>
  <conditionalFormatting sqref="L1">
    <cfRule type="cellIs" dxfId="141" priority="167" operator="equal">
      <formula>0</formula>
    </cfRule>
  </conditionalFormatting>
  <conditionalFormatting sqref="L1:M1">
    <cfRule type="cellIs" dxfId="140" priority="169" operator="equal">
      <formula>0</formula>
    </cfRule>
  </conditionalFormatting>
  <conditionalFormatting sqref="M1">
    <cfRule type="cellIs" dxfId="139" priority="166" operator="equal">
      <formula>0</formula>
    </cfRule>
  </conditionalFormatting>
  <conditionalFormatting sqref="N1">
    <cfRule type="cellIs" dxfId="138" priority="161" operator="equal">
      <formula>0</formula>
    </cfRule>
  </conditionalFormatting>
  <conditionalFormatting sqref="O1:XFD1">
    <cfRule type="cellIs" dxfId="137" priority="183" operator="equal">
      <formula>0</formula>
    </cfRule>
  </conditionalFormatting>
  <pageMargins left="0.7" right="0.7" top="0.75" bottom="0.75" header="0.3" footer="0.3"/>
  <pageSetup paperSize="9" orientation="portrait" horizontalDpi="0" verticalDpi="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Q899"/>
  <sheetViews>
    <sheetView zoomScale="80" zoomScaleNormal="100" workbookViewId="0">
      <pane ySplit="1" topLeftCell="A21" activePane="bottomLeft" state="frozen"/>
      <selection activeCell="XEK27" sqref="XEK27:XEL27"/>
      <selection pane="bottomLeft" activeCell="F23" sqref="F23"/>
    </sheetView>
  </sheetViews>
  <sheetFormatPr baseColWidth="10" defaultColWidth="11" defaultRowHeight="15.75"/>
  <cols>
    <col min="1" max="1" width="12.5" style="9" bestFit="1" customWidth="1"/>
    <col min="2" max="2" width="9.5" style="11" bestFit="1" customWidth="1"/>
    <col min="3" max="3" width="18.625" style="11" bestFit="1" customWidth="1"/>
    <col min="4" max="5" width="13.375" style="11" customWidth="1"/>
    <col min="6" max="6" width="24.625" style="11" bestFit="1" customWidth="1"/>
    <col min="7" max="7" width="25.25" style="11" customWidth="1"/>
    <col min="8" max="8" width="5.5" style="11" customWidth="1"/>
    <col min="9" max="9" width="14.75" style="17" customWidth="1"/>
    <col min="10" max="13" width="7.75" style="58" customWidth="1"/>
    <col min="14" max="14" width="24.5" style="11" bestFit="1" customWidth="1"/>
    <col min="15" max="15" width="34.5" style="11" bestFit="1" customWidth="1"/>
    <col min="16" max="16" width="17.875" style="35" bestFit="1" customWidth="1"/>
    <col min="17" max="17" width="255.625" style="21" bestFit="1" customWidth="1"/>
    <col min="18" max="16384" width="11" style="11"/>
  </cols>
  <sheetData>
    <row r="1" spans="1:17" s="6" customFormat="1" ht="18" customHeight="1">
      <c r="A1" s="87" t="s">
        <v>76</v>
      </c>
      <c r="B1" s="87" t="s">
        <v>77</v>
      </c>
      <c r="C1" s="87" t="s">
        <v>0</v>
      </c>
      <c r="D1" s="8" t="s">
        <v>100</v>
      </c>
      <c r="E1" s="87" t="s">
        <v>101</v>
      </c>
      <c r="F1" s="8" t="s">
        <v>102</v>
      </c>
      <c r="G1" s="87" t="s">
        <v>79</v>
      </c>
      <c r="H1" s="8" t="s">
        <v>422</v>
      </c>
      <c r="I1" s="95" t="s">
        <v>103</v>
      </c>
      <c r="J1" s="8" t="s">
        <v>80</v>
      </c>
      <c r="K1" s="85" t="s">
        <v>86</v>
      </c>
      <c r="L1" s="8" t="s">
        <v>83</v>
      </c>
      <c r="M1" s="8" t="s">
        <v>84</v>
      </c>
      <c r="N1" s="8" t="s">
        <v>104</v>
      </c>
      <c r="O1" s="34" t="s">
        <v>105</v>
      </c>
      <c r="P1" s="8" t="s">
        <v>116</v>
      </c>
      <c r="Q1" s="87" t="s">
        <v>74</v>
      </c>
    </row>
    <row r="2" spans="1:17" s="7" customFormat="1" ht="18" customHeight="1">
      <c r="A2" s="7" t="s">
        <v>197</v>
      </c>
      <c r="B2" s="190">
        <v>2018</v>
      </c>
      <c r="C2" s="11" t="s">
        <v>19</v>
      </c>
      <c r="D2" s="197"/>
      <c r="E2" s="205"/>
      <c r="F2" s="205" t="s">
        <v>251</v>
      </c>
      <c r="G2" s="281">
        <v>27.66</v>
      </c>
      <c r="I2" s="114">
        <v>91.954787234042556</v>
      </c>
      <c r="J2" s="116"/>
      <c r="K2" s="116"/>
      <c r="L2" s="116"/>
      <c r="M2" s="116"/>
      <c r="N2" s="270">
        <v>1098000</v>
      </c>
      <c r="O2" s="213">
        <f>(OnlineVideo[[#This Row],[Subscribers (000s)]]*100)/1271000</f>
        <v>86.388670338316288</v>
      </c>
      <c r="P2" s="199"/>
      <c r="Q2" s="207"/>
    </row>
    <row r="3" spans="1:17">
      <c r="A3" s="7" t="s">
        <v>197</v>
      </c>
      <c r="B3" s="190">
        <v>2018</v>
      </c>
      <c r="C3" s="11" t="s">
        <v>19</v>
      </c>
      <c r="D3" s="197"/>
      <c r="E3" s="205"/>
      <c r="F3" s="205" t="s">
        <v>254</v>
      </c>
      <c r="G3" s="281">
        <v>1.61</v>
      </c>
      <c r="H3" s="199"/>
      <c r="I3" s="212">
        <v>5.3523936170212769</v>
      </c>
      <c r="J3" s="116"/>
      <c r="K3" s="116"/>
      <c r="L3" s="116"/>
      <c r="M3" s="116"/>
      <c r="N3" s="270">
        <v>30000</v>
      </c>
      <c r="O3" s="213">
        <f>(OnlineVideo[[#This Row],[Subscribers (000s)]]*100)/1271000</f>
        <v>2.3603461841070024</v>
      </c>
      <c r="P3" s="199"/>
      <c r="Q3" s="207"/>
    </row>
    <row r="4" spans="1:17" ht="20.100000000000001" customHeight="1">
      <c r="A4" s="7" t="s">
        <v>197</v>
      </c>
      <c r="B4" s="190">
        <v>2018</v>
      </c>
      <c r="C4" s="11" t="s">
        <v>19</v>
      </c>
      <c r="D4" s="197"/>
      <c r="E4" s="205"/>
      <c r="F4" s="205" t="s">
        <v>253</v>
      </c>
      <c r="G4" s="281">
        <v>0.24</v>
      </c>
      <c r="H4" s="199"/>
      <c r="I4" s="212">
        <v>0.7978723404255319</v>
      </c>
      <c r="J4" s="116"/>
      <c r="K4" s="116"/>
      <c r="L4" s="116"/>
      <c r="M4" s="116"/>
      <c r="N4" s="270">
        <v>8000</v>
      </c>
      <c r="O4" s="213">
        <f>(OnlineVideo[[#This Row],[Subscribers (000s)]]*100)/1271000</f>
        <v>0.6294256490952006</v>
      </c>
      <c r="P4" s="199"/>
      <c r="Q4" s="207"/>
    </row>
    <row r="5" spans="1:17">
      <c r="A5" s="7" t="s">
        <v>197</v>
      </c>
      <c r="B5" s="190">
        <v>2018</v>
      </c>
      <c r="C5" s="11" t="s">
        <v>19</v>
      </c>
      <c r="D5" s="197"/>
      <c r="E5" s="205"/>
      <c r="F5" s="205" t="s">
        <v>293</v>
      </c>
      <c r="G5" s="281">
        <v>0.01</v>
      </c>
      <c r="H5" s="199"/>
      <c r="I5" s="212">
        <v>3.3244680851063829E-2</v>
      </c>
      <c r="J5" s="116"/>
      <c r="K5" s="116"/>
      <c r="L5" s="116"/>
      <c r="M5" s="116"/>
      <c r="N5" s="270">
        <v>11000</v>
      </c>
      <c r="O5" s="213">
        <f>(OnlineVideo[[#This Row],[Subscribers (000s)]]*100)/1271000</f>
        <v>0.86546026750590088</v>
      </c>
      <c r="P5" s="199"/>
      <c r="Q5" s="207"/>
    </row>
    <row r="6" spans="1:17">
      <c r="A6" s="7" t="s">
        <v>197</v>
      </c>
      <c r="B6" s="190">
        <v>2018</v>
      </c>
      <c r="C6" s="11" t="s">
        <v>19</v>
      </c>
      <c r="D6" s="197"/>
      <c r="E6" s="205"/>
      <c r="F6" s="205" t="s">
        <v>252</v>
      </c>
      <c r="G6" s="281">
        <v>0.09</v>
      </c>
      <c r="H6" s="199"/>
      <c r="I6" s="212">
        <v>2.9920212765957448E-2</v>
      </c>
      <c r="J6" s="116"/>
      <c r="K6" s="116"/>
      <c r="L6" s="116"/>
      <c r="M6" s="116"/>
      <c r="N6" s="270">
        <v>90000</v>
      </c>
      <c r="O6" s="213">
        <f>(OnlineVideo[[#This Row],[Subscribers (000s)]]*100)/1271000</f>
        <v>7.0810385523210071</v>
      </c>
      <c r="P6" s="199"/>
      <c r="Q6" s="207"/>
    </row>
    <row r="7" spans="1:17">
      <c r="A7" s="7" t="s">
        <v>197</v>
      </c>
      <c r="B7" s="190">
        <v>2018</v>
      </c>
      <c r="C7" s="11" t="s">
        <v>19</v>
      </c>
      <c r="D7" s="197"/>
      <c r="E7" s="205"/>
      <c r="F7" s="205" t="s">
        <v>200</v>
      </c>
      <c r="G7" s="220"/>
      <c r="H7" s="199"/>
      <c r="I7" s="206">
        <v>0</v>
      </c>
      <c r="J7" s="116"/>
      <c r="K7" s="116"/>
      <c r="L7" s="116"/>
      <c r="M7" s="116"/>
      <c r="N7" s="271"/>
      <c r="O7" s="199"/>
      <c r="P7" s="199"/>
      <c r="Q7" s="207"/>
    </row>
    <row r="8" spans="1:17" ht="20.100000000000001" customHeight="1">
      <c r="A8" s="190" t="s">
        <v>197</v>
      </c>
      <c r="B8" s="190">
        <v>2019</v>
      </c>
      <c r="C8" s="199" t="s">
        <v>19</v>
      </c>
      <c r="D8" s="197"/>
      <c r="E8" s="205"/>
      <c r="F8" s="205" t="s">
        <v>251</v>
      </c>
      <c r="G8" s="220">
        <v>36.340000000000003</v>
      </c>
      <c r="H8" s="199"/>
      <c r="I8" s="206">
        <v>91.146225232004014</v>
      </c>
      <c r="J8" s="214"/>
      <c r="K8" s="214"/>
      <c r="L8" s="214"/>
      <c r="M8" s="214"/>
      <c r="N8" s="271">
        <v>1355000</v>
      </c>
      <c r="O8" s="215">
        <f>(OnlineVideo[[#This Row],[Subscribers (000s)]]*100)/1664000</f>
        <v>81.430288461538467</v>
      </c>
      <c r="P8" s="199"/>
      <c r="Q8" s="207"/>
    </row>
    <row r="9" spans="1:17" ht="20.100000000000001" customHeight="1">
      <c r="A9" s="190" t="s">
        <v>197</v>
      </c>
      <c r="B9" s="190">
        <v>2019</v>
      </c>
      <c r="C9" s="199" t="s">
        <v>19</v>
      </c>
      <c r="D9" s="197"/>
      <c r="E9" s="205"/>
      <c r="F9" s="205" t="s">
        <v>252</v>
      </c>
      <c r="G9" s="220">
        <v>1.26</v>
      </c>
      <c r="H9" s="199"/>
      <c r="I9" s="206">
        <v>3.1602708803611739</v>
      </c>
      <c r="J9" s="214"/>
      <c r="K9" s="214"/>
      <c r="L9" s="214"/>
      <c r="M9" s="214"/>
      <c r="N9" s="271">
        <v>108000</v>
      </c>
      <c r="O9" s="215">
        <f>(OnlineVideo[[#This Row],[Subscribers (000s)]]*100)/1664000</f>
        <v>6.490384615384615</v>
      </c>
      <c r="P9" s="199"/>
      <c r="Q9" s="207"/>
    </row>
    <row r="10" spans="1:17" ht="20.100000000000001" customHeight="1">
      <c r="A10" s="190" t="s">
        <v>197</v>
      </c>
      <c r="B10" s="190">
        <v>2019</v>
      </c>
      <c r="C10" s="199" t="s">
        <v>19</v>
      </c>
      <c r="D10" s="197"/>
      <c r="E10" s="205"/>
      <c r="F10" s="205" t="s">
        <v>254</v>
      </c>
      <c r="G10" s="220">
        <v>1.0900000000000001</v>
      </c>
      <c r="H10" s="199"/>
      <c r="I10" s="206">
        <v>2.7338851266616504</v>
      </c>
      <c r="J10" s="214"/>
      <c r="K10" s="214"/>
      <c r="L10" s="214"/>
      <c r="M10" s="214"/>
      <c r="N10" s="271">
        <v>22000</v>
      </c>
      <c r="O10" s="215">
        <f>(OnlineVideo[[#This Row],[Subscribers (000s)]]*100)/1664000</f>
        <v>1.3221153846153846</v>
      </c>
      <c r="P10" s="199"/>
      <c r="Q10" s="207"/>
    </row>
    <row r="11" spans="1:17" ht="20.100000000000001" customHeight="1">
      <c r="A11" s="190" t="s">
        <v>197</v>
      </c>
      <c r="B11" s="190">
        <v>2019</v>
      </c>
      <c r="C11" s="199" t="s">
        <v>19</v>
      </c>
      <c r="D11" s="197"/>
      <c r="E11" s="205"/>
      <c r="F11" s="205" t="s">
        <v>293</v>
      </c>
      <c r="G11" s="220">
        <v>0.19</v>
      </c>
      <c r="H11" s="199"/>
      <c r="I11" s="206">
        <v>0.47654878354652619</v>
      </c>
      <c r="J11" s="214"/>
      <c r="K11" s="214"/>
      <c r="L11" s="214"/>
      <c r="M11" s="214"/>
      <c r="N11" s="271">
        <v>18000</v>
      </c>
      <c r="O11" s="215">
        <f>(OnlineVideo[[#This Row],[Subscribers (000s)]]*100)/1664000</f>
        <v>1.0817307692307692</v>
      </c>
      <c r="P11" s="199"/>
      <c r="Q11" s="207"/>
    </row>
    <row r="12" spans="1:17" ht="20.100000000000001" customHeight="1">
      <c r="A12" s="190" t="s">
        <v>197</v>
      </c>
      <c r="B12" s="190">
        <v>2019</v>
      </c>
      <c r="C12" s="199" t="s">
        <v>19</v>
      </c>
      <c r="D12" s="197"/>
      <c r="E12" s="205"/>
      <c r="F12" s="208" t="s">
        <v>294</v>
      </c>
      <c r="G12" s="220">
        <v>0.22</v>
      </c>
      <c r="H12" s="199"/>
      <c r="I12" s="206">
        <v>0.55179332831703032</v>
      </c>
      <c r="J12" s="214"/>
      <c r="K12" s="214"/>
      <c r="L12" s="214"/>
      <c r="M12" s="214"/>
      <c r="N12" s="271">
        <v>15000</v>
      </c>
      <c r="O12" s="215">
        <f>(OnlineVideo[[#This Row],[Subscribers (000s)]]*100)/1664000</f>
        <v>0.90144230769230771</v>
      </c>
      <c r="P12" s="199"/>
      <c r="Q12" s="207"/>
    </row>
    <row r="13" spans="1:17" ht="20.100000000000001" customHeight="1">
      <c r="A13" s="190" t="s">
        <v>197</v>
      </c>
      <c r="B13" s="190">
        <v>2019</v>
      </c>
      <c r="C13" s="199" t="s">
        <v>19</v>
      </c>
      <c r="D13" s="197"/>
      <c r="E13" s="208"/>
      <c r="F13" s="205" t="s">
        <v>253</v>
      </c>
      <c r="G13" s="204">
        <v>0.3</v>
      </c>
      <c r="H13" s="199"/>
      <c r="I13" s="206">
        <v>0.7524454477050414</v>
      </c>
      <c r="J13" s="214"/>
      <c r="K13" s="214"/>
      <c r="L13" s="214"/>
      <c r="M13" s="214"/>
      <c r="N13" s="271">
        <v>10000</v>
      </c>
      <c r="O13" s="215">
        <f>(OnlineVideo[[#This Row],[Subscribers (000s)]]*100)/1664000</f>
        <v>0.60096153846153844</v>
      </c>
      <c r="P13" s="199"/>
      <c r="Q13" s="207"/>
    </row>
    <row r="14" spans="1:17" ht="20.100000000000001" customHeight="1">
      <c r="A14" s="190" t="s">
        <v>197</v>
      </c>
      <c r="B14" s="190">
        <v>2019</v>
      </c>
      <c r="C14" s="199" t="s">
        <v>19</v>
      </c>
      <c r="D14" s="197"/>
      <c r="E14" s="208"/>
      <c r="F14" s="208" t="s">
        <v>200</v>
      </c>
      <c r="G14" s="220"/>
      <c r="H14" s="199"/>
      <c r="I14" s="206">
        <v>0</v>
      </c>
      <c r="J14" s="214"/>
      <c r="K14" s="214"/>
      <c r="L14" s="214"/>
      <c r="M14" s="214"/>
      <c r="N14" s="271"/>
      <c r="O14" s="215"/>
      <c r="P14" s="199"/>
      <c r="Q14" s="207"/>
    </row>
    <row r="15" spans="1:17" ht="20.100000000000001" customHeight="1">
      <c r="A15" s="190" t="s">
        <v>197</v>
      </c>
      <c r="B15" s="190">
        <v>2020</v>
      </c>
      <c r="C15" s="199" t="s">
        <v>19</v>
      </c>
      <c r="D15" s="197"/>
      <c r="E15" s="208"/>
      <c r="F15" s="208" t="s">
        <v>251</v>
      </c>
      <c r="G15" s="220">
        <v>45.66</v>
      </c>
      <c r="H15" s="199"/>
      <c r="I15" s="206">
        <f>(OnlineVideo[[#This Row],[Total Revenue (Millions US$)]]*100)/55270000</f>
        <v>8.261262891261082E-5</v>
      </c>
      <c r="J15" s="214"/>
      <c r="K15" s="214"/>
      <c r="L15" s="214"/>
      <c r="M15" s="214"/>
      <c r="N15" s="271">
        <v>1690000</v>
      </c>
      <c r="O15" s="215">
        <f>(OnlineVideo[[#This Row],[Subscribers (000s)]]*100)/2414000</f>
        <v>70.008285004142508</v>
      </c>
      <c r="P15" s="199"/>
      <c r="Q15" s="207"/>
    </row>
    <row r="16" spans="1:17" ht="20.100000000000001" customHeight="1">
      <c r="A16" s="190" t="s">
        <v>197</v>
      </c>
      <c r="B16" s="190">
        <v>2020</v>
      </c>
      <c r="C16" s="199" t="s">
        <v>19</v>
      </c>
      <c r="D16" s="197"/>
      <c r="E16" s="208"/>
      <c r="F16" s="208" t="s">
        <v>252</v>
      </c>
      <c r="G16" s="220">
        <v>5.56</v>
      </c>
      <c r="H16" s="199"/>
      <c r="I16" s="206">
        <f>(OnlineVideo[[#This Row],[Total Revenue (Millions US$)]]*100)/55270000</f>
        <v>1.0059706893432243E-5</v>
      </c>
      <c r="J16" s="214"/>
      <c r="K16" s="214"/>
      <c r="L16" s="214"/>
      <c r="M16" s="214"/>
      <c r="N16" s="271">
        <v>420000</v>
      </c>
      <c r="O16" s="215">
        <f>(OnlineVideo[[#This Row],[Subscribers (000s)]]*100)/2414000</f>
        <v>17.39850869925435</v>
      </c>
      <c r="P16" s="199"/>
      <c r="Q16" s="207"/>
    </row>
    <row r="17" spans="1:17" ht="20.100000000000001" customHeight="1">
      <c r="A17" s="190" t="s">
        <v>197</v>
      </c>
      <c r="B17" s="190">
        <v>2020</v>
      </c>
      <c r="C17" s="199" t="s">
        <v>19</v>
      </c>
      <c r="D17" s="197"/>
      <c r="E17" s="208"/>
      <c r="F17" s="208" t="s">
        <v>295</v>
      </c>
      <c r="G17" s="220">
        <v>0.91</v>
      </c>
      <c r="H17" s="199"/>
      <c r="I17" s="206">
        <f>(OnlineVideo[[#This Row],[Total Revenue (Millions US$)]]*100)/55270000</f>
        <v>1.6464628188890899E-6</v>
      </c>
      <c r="J17" s="214"/>
      <c r="K17" s="214"/>
      <c r="L17" s="214"/>
      <c r="M17" s="214"/>
      <c r="N17" s="271">
        <v>87000</v>
      </c>
      <c r="O17" s="215">
        <f>(OnlineVideo[[#This Row],[Subscribers (000s)]]*100)/2414000</f>
        <v>3.6039768019884009</v>
      </c>
      <c r="P17" s="199"/>
      <c r="Q17" s="207"/>
    </row>
    <row r="18" spans="1:17" ht="20.100000000000001" customHeight="1">
      <c r="A18" s="190" t="s">
        <v>197</v>
      </c>
      <c r="B18" s="190">
        <v>2020</v>
      </c>
      <c r="C18" s="199" t="s">
        <v>19</v>
      </c>
      <c r="D18" s="197"/>
      <c r="E18" s="208"/>
      <c r="F18" s="208" t="s">
        <v>293</v>
      </c>
      <c r="G18" s="220">
        <v>0.28000000000000003</v>
      </c>
      <c r="H18" s="199"/>
      <c r="I18" s="206">
        <f>(OnlineVideo[[#This Row],[Total Revenue (Millions US$)]]*100)/55270000</f>
        <v>5.0660394427356619E-7</v>
      </c>
      <c r="J18" s="214"/>
      <c r="K18" s="214"/>
      <c r="L18" s="214"/>
      <c r="M18" s="214"/>
      <c r="N18" s="271">
        <v>31000</v>
      </c>
      <c r="O18" s="215">
        <f>(OnlineVideo[[#This Row],[Subscribers (000s)]]*100)/2414000</f>
        <v>1.284175642087821</v>
      </c>
      <c r="P18" s="199"/>
      <c r="Q18" s="207"/>
    </row>
    <row r="19" spans="1:17" ht="20.100000000000001" customHeight="1">
      <c r="A19" s="190" t="s">
        <v>197</v>
      </c>
      <c r="B19" s="190">
        <v>2020</v>
      </c>
      <c r="C19" s="199" t="s">
        <v>19</v>
      </c>
      <c r="D19" s="197"/>
      <c r="E19" s="208"/>
      <c r="F19" s="208" t="s">
        <v>253</v>
      </c>
      <c r="G19" s="220">
        <v>0.96</v>
      </c>
      <c r="H19" s="199"/>
      <c r="I19" s="206">
        <f>(OnlineVideo[[#This Row],[Total Revenue (Millions US$)]]*100)/55270000</f>
        <v>1.7369278089379411E-6</v>
      </c>
      <c r="J19" s="214"/>
      <c r="K19" s="214"/>
      <c r="L19" s="214"/>
      <c r="M19" s="214"/>
      <c r="N19" s="271">
        <v>31000</v>
      </c>
      <c r="O19" s="215">
        <f>(OnlineVideo[[#This Row],[Subscribers (000s)]]*100)/2414000</f>
        <v>1.284175642087821</v>
      </c>
      <c r="P19" s="199"/>
      <c r="Q19" s="207"/>
    </row>
    <row r="20" spans="1:17" ht="20.100000000000001" customHeight="1">
      <c r="A20" s="190" t="s">
        <v>197</v>
      </c>
      <c r="B20" s="190">
        <v>2020</v>
      </c>
      <c r="C20" s="199" t="s">
        <v>19</v>
      </c>
      <c r="D20" s="197"/>
      <c r="E20" s="208"/>
      <c r="F20" s="208" t="s">
        <v>296</v>
      </c>
      <c r="G20" s="220">
        <v>0.34</v>
      </c>
      <c r="H20" s="199"/>
      <c r="I20" s="206">
        <f>(OnlineVideo[[#This Row],[Total Revenue (Millions US$)]]*100)/55270000</f>
        <v>6.151619323321874E-7</v>
      </c>
      <c r="J20" s="214"/>
      <c r="K20" s="214"/>
      <c r="L20" s="214"/>
      <c r="M20" s="214"/>
      <c r="N20" s="271">
        <v>25000</v>
      </c>
      <c r="O20" s="215">
        <f>(OnlineVideo[[#This Row],[Subscribers (000s)]]*100)/2414000</f>
        <v>1.0356255178127589</v>
      </c>
      <c r="P20" s="199"/>
      <c r="Q20" s="207"/>
    </row>
    <row r="21" spans="1:17" ht="20.100000000000001" customHeight="1">
      <c r="A21" s="190" t="s">
        <v>197</v>
      </c>
      <c r="B21" s="190">
        <v>2020</v>
      </c>
      <c r="C21" s="199" t="s">
        <v>19</v>
      </c>
      <c r="D21" s="197"/>
      <c r="E21" s="208"/>
      <c r="F21" s="208" t="s">
        <v>200</v>
      </c>
      <c r="G21" s="220"/>
      <c r="H21" s="199"/>
      <c r="I21" s="206">
        <f>(OnlineVideo[[#This Row],[Total Revenue (Millions US$)]]*100)/55270000</f>
        <v>0</v>
      </c>
      <c r="J21" s="214"/>
      <c r="K21" s="214"/>
      <c r="L21" s="214"/>
      <c r="M21" s="214"/>
      <c r="N21" s="271"/>
      <c r="O21" s="199"/>
      <c r="P21" s="199"/>
      <c r="Q21" s="207"/>
    </row>
    <row r="22" spans="1:17" ht="20.100000000000001" customHeight="1">
      <c r="A22" s="190" t="s">
        <v>197</v>
      </c>
      <c r="B22" s="190">
        <v>2021</v>
      </c>
      <c r="C22" s="199" t="s">
        <v>19</v>
      </c>
      <c r="D22" s="197"/>
      <c r="E22" s="208"/>
      <c r="F22" s="208" t="s">
        <v>251</v>
      </c>
      <c r="G22" s="220">
        <v>45.48</v>
      </c>
      <c r="H22" s="199"/>
      <c r="I22" s="206">
        <f>(OnlineVideo[[#This Row],[Total Revenue (Millions US$)]]*100)/86210000</f>
        <v>5.275490082357035E-5</v>
      </c>
      <c r="J22" s="214"/>
      <c r="K22" s="214"/>
      <c r="L22" s="214"/>
      <c r="M22" s="214"/>
      <c r="N22" s="271">
        <v>1809000</v>
      </c>
      <c r="O22" s="215">
        <f>(OnlineVideo[[#This Row],[Subscribers (000s)]]*100)/4308000</f>
        <v>41.991643454039</v>
      </c>
      <c r="P22" s="199"/>
      <c r="Q22" s="207"/>
    </row>
    <row r="23" spans="1:17" ht="20.100000000000001" customHeight="1">
      <c r="A23" s="190" t="s">
        <v>197</v>
      </c>
      <c r="B23" s="190">
        <v>2021</v>
      </c>
      <c r="C23" s="199" t="s">
        <v>19</v>
      </c>
      <c r="D23" s="197"/>
      <c r="E23" s="208"/>
      <c r="F23" s="208" t="s">
        <v>252</v>
      </c>
      <c r="G23" s="220">
        <v>6.76</v>
      </c>
      <c r="H23" s="199"/>
      <c r="I23" s="206">
        <f>(OnlineVideo[[#This Row],[Total Revenue (Millions US$)]]*100)/86210000</f>
        <v>7.8413177125623474E-6</v>
      </c>
      <c r="J23" s="214"/>
      <c r="K23" s="214"/>
      <c r="L23" s="214"/>
      <c r="M23" s="214"/>
      <c r="N23" s="271">
        <v>576000</v>
      </c>
      <c r="O23" s="215">
        <f>(OnlineVideo[[#This Row],[Subscribers (000s)]]*100)/4308000</f>
        <v>13.370473537604457</v>
      </c>
      <c r="P23" s="199"/>
      <c r="Q23" s="207"/>
    </row>
    <row r="24" spans="1:17" ht="20.100000000000001" customHeight="1">
      <c r="A24" s="190" t="s">
        <v>197</v>
      </c>
      <c r="B24" s="190">
        <v>2021</v>
      </c>
      <c r="C24" s="199" t="s">
        <v>19</v>
      </c>
      <c r="D24" s="197"/>
      <c r="E24" s="208"/>
      <c r="F24" s="208" t="s">
        <v>295</v>
      </c>
      <c r="G24" s="220">
        <v>14.41</v>
      </c>
      <c r="H24" s="199"/>
      <c r="I24" s="206">
        <f>(OnlineVideo[[#This Row],[Total Revenue (Millions US$)]]*100)/86210000</f>
        <v>1.6714998260062638E-5</v>
      </c>
      <c r="J24" s="214"/>
      <c r="K24" s="214"/>
      <c r="L24" s="214"/>
      <c r="M24" s="214"/>
      <c r="N24" s="271">
        <v>741000</v>
      </c>
      <c r="O24" s="215">
        <f>(OnlineVideo[[#This Row],[Subscribers (000s)]]*100)/4308000</f>
        <v>17.200557103064067</v>
      </c>
      <c r="P24" s="199"/>
      <c r="Q24" s="207"/>
    </row>
    <row r="25" spans="1:17" ht="20.100000000000001" customHeight="1">
      <c r="A25" s="190" t="s">
        <v>197</v>
      </c>
      <c r="B25" s="190">
        <v>2021</v>
      </c>
      <c r="C25" s="199" t="s">
        <v>19</v>
      </c>
      <c r="D25" s="197"/>
      <c r="E25" s="208"/>
      <c r="F25" s="208" t="s">
        <v>408</v>
      </c>
      <c r="G25" s="220">
        <v>3.69</v>
      </c>
      <c r="H25" s="199"/>
      <c r="I25" s="206">
        <f>(OnlineVideo[[#This Row],[Total Revenue (Millions US$)]]*100)/86210000</f>
        <v>4.2802459111471986E-6</v>
      </c>
      <c r="J25" s="214"/>
      <c r="K25" s="214"/>
      <c r="L25" s="214"/>
      <c r="M25" s="214"/>
      <c r="N25" s="271">
        <v>247000</v>
      </c>
      <c r="O25" s="215">
        <f>(OnlineVideo[[#This Row],[Subscribers (000s)]]*100)/4308000</f>
        <v>5.7335190343546891</v>
      </c>
      <c r="P25" s="199"/>
      <c r="Q25" s="207"/>
    </row>
    <row r="26" spans="1:17" ht="20.100000000000001" customHeight="1">
      <c r="A26" s="190" t="s">
        <v>197</v>
      </c>
      <c r="B26" s="190">
        <v>2021</v>
      </c>
      <c r="C26" s="199" t="s">
        <v>19</v>
      </c>
      <c r="D26" s="197"/>
      <c r="E26" s="208"/>
      <c r="F26" s="208" t="s">
        <v>407</v>
      </c>
      <c r="G26" s="220">
        <v>10.85</v>
      </c>
      <c r="H26" s="199"/>
      <c r="I26" s="206">
        <f>(OnlineVideo[[#This Row],[Total Revenue (Millions US$)]]*100)/86210000</f>
        <v>1.258554692031087E-5</v>
      </c>
      <c r="J26" s="214"/>
      <c r="K26" s="214"/>
      <c r="L26" s="214"/>
      <c r="M26" s="214"/>
      <c r="N26" s="271">
        <v>567000</v>
      </c>
      <c r="O26" s="215">
        <f>(OnlineVideo[[#This Row],[Subscribers (000s)]]*100)/4308000</f>
        <v>13.161559888579387</v>
      </c>
      <c r="P26" s="199"/>
      <c r="Q26" s="207"/>
    </row>
    <row r="27" spans="1:17" ht="20.100000000000001" customHeight="1">
      <c r="A27" s="190" t="s">
        <v>197</v>
      </c>
      <c r="B27" s="190">
        <v>2021</v>
      </c>
      <c r="C27" s="199" t="s">
        <v>19</v>
      </c>
      <c r="D27" s="197"/>
      <c r="E27" s="208"/>
      <c r="F27" s="208" t="s">
        <v>296</v>
      </c>
      <c r="G27" s="220">
        <v>0.38</v>
      </c>
      <c r="H27" s="199"/>
      <c r="I27" s="206">
        <f>(OnlineVideo[[#This Row],[Total Revenue (Millions US$)]]*100)/86210000</f>
        <v>4.4078413177125623E-7</v>
      </c>
      <c r="J27" s="214"/>
      <c r="K27" s="214"/>
      <c r="L27" s="214"/>
      <c r="M27" s="214"/>
      <c r="N27" s="271">
        <v>37000</v>
      </c>
      <c r="O27" s="215">
        <f>(OnlineVideo[[#This Row],[Subscribers (000s)]]*100)/4308000</f>
        <v>0.85886722376973068</v>
      </c>
      <c r="P27" s="199"/>
      <c r="Q27" s="207"/>
    </row>
    <row r="28" spans="1:17" ht="20.100000000000001" customHeight="1">
      <c r="A28" s="190" t="s">
        <v>197</v>
      </c>
      <c r="B28" s="190">
        <v>2021</v>
      </c>
      <c r="C28" s="199" t="s">
        <v>19</v>
      </c>
      <c r="D28" s="197"/>
      <c r="E28" s="208"/>
      <c r="F28" s="208" t="s">
        <v>409</v>
      </c>
      <c r="G28" s="220">
        <v>0.65</v>
      </c>
      <c r="H28" s="199"/>
      <c r="I28" s="206">
        <f>(OnlineVideo[[#This Row],[Total Revenue (Millions US$)]]*100)/86210000</f>
        <v>7.5397285697714886E-7</v>
      </c>
      <c r="J28" s="214"/>
      <c r="K28" s="214"/>
      <c r="L28" s="214"/>
      <c r="M28" s="214"/>
      <c r="N28" s="271">
        <v>57000</v>
      </c>
      <c r="O28" s="215">
        <f>(OnlineVideo[[#This Row],[Subscribers (000s)]]*100)/4308000</f>
        <v>1.3231197771587744</v>
      </c>
      <c r="P28" s="199"/>
      <c r="Q28" s="207"/>
    </row>
    <row r="29" spans="1:17" ht="20.100000000000001" customHeight="1">
      <c r="A29" s="190" t="s">
        <v>197</v>
      </c>
      <c r="B29" s="190">
        <v>2021</v>
      </c>
      <c r="C29" s="199" t="s">
        <v>19</v>
      </c>
      <c r="D29" s="197"/>
      <c r="E29" s="208"/>
      <c r="F29" s="208" t="s">
        <v>410</v>
      </c>
      <c r="G29" s="220">
        <v>2.11</v>
      </c>
      <c r="H29" s="199"/>
      <c r="I29" s="206">
        <f>(OnlineVideo[[#This Row],[Total Revenue (Millions US$)]]*100)/55270000</f>
        <v>3.8176225800615165E-6</v>
      </c>
      <c r="J29" s="214"/>
      <c r="K29" s="214"/>
      <c r="L29" s="214"/>
      <c r="M29" s="214"/>
      <c r="N29" s="271">
        <v>41000</v>
      </c>
      <c r="O29" s="215">
        <f>(OnlineVideo[[#This Row],[Subscribers (000s)]]*100)/4308000</f>
        <v>0.95171773444753949</v>
      </c>
      <c r="P29" s="199"/>
      <c r="Q29" s="207"/>
    </row>
    <row r="30" spans="1:17" ht="20.100000000000001" customHeight="1">
      <c r="A30" s="190" t="s">
        <v>197</v>
      </c>
      <c r="B30" s="190">
        <v>2022</v>
      </c>
      <c r="C30" s="199" t="s">
        <v>19</v>
      </c>
      <c r="D30" s="197"/>
      <c r="E30" s="208"/>
      <c r="F30" s="208" t="s">
        <v>251</v>
      </c>
      <c r="G30" s="282">
        <v>64.240819999999999</v>
      </c>
      <c r="H30" s="199"/>
      <c r="I30" s="206">
        <f>(OnlineVideo[[#This Row],[Total Revenue (Millions US$)]]*100)/139800960</f>
        <v>4.5951630088949319E-5</v>
      </c>
      <c r="J30" s="214"/>
      <c r="K30" s="214"/>
      <c r="L30" s="214"/>
      <c r="M30" s="214"/>
      <c r="N30" s="271">
        <v>1710820</v>
      </c>
      <c r="O30" s="215">
        <f>(OnlineVideo[[#This Row],[Subscribers (000s)]]*100)/5328430</f>
        <v>32.107393735115224</v>
      </c>
      <c r="P30" s="199"/>
      <c r="Q30" s="207"/>
    </row>
    <row r="31" spans="1:17" ht="20.100000000000001" customHeight="1">
      <c r="A31" s="190" t="s">
        <v>197</v>
      </c>
      <c r="B31" s="190">
        <v>2022</v>
      </c>
      <c r="C31" s="199" t="s">
        <v>19</v>
      </c>
      <c r="D31" s="197"/>
      <c r="E31" s="208"/>
      <c r="F31" s="208" t="s">
        <v>252</v>
      </c>
      <c r="G31" s="282">
        <v>12.30242</v>
      </c>
      <c r="H31" s="199"/>
      <c r="I31" s="206">
        <f>(OnlineVideo[[#This Row],[Total Revenue (Millions US$)]]*100)/139800960</f>
        <v>8.7999538772838178E-6</v>
      </c>
      <c r="J31" s="214"/>
      <c r="K31" s="214"/>
      <c r="L31" s="214"/>
      <c r="M31" s="214"/>
      <c r="N31" s="271">
        <v>694280</v>
      </c>
      <c r="O31" s="215">
        <f>(OnlineVideo[[#This Row],[Subscribers (000s)]]*100)/5328430</f>
        <v>13.029729207289952</v>
      </c>
      <c r="P31" s="199"/>
      <c r="Q31" s="207"/>
    </row>
    <row r="32" spans="1:17" ht="20.100000000000001" customHeight="1">
      <c r="A32" s="190" t="s">
        <v>197</v>
      </c>
      <c r="B32" s="190">
        <v>2022</v>
      </c>
      <c r="C32" s="199" t="s">
        <v>19</v>
      </c>
      <c r="D32" s="197"/>
      <c r="E32" s="208"/>
      <c r="F32" s="208" t="s">
        <v>295</v>
      </c>
      <c r="G32" s="282">
        <v>18.674849999999999</v>
      </c>
      <c r="H32" s="199"/>
      <c r="I32" s="206">
        <f>(OnlineVideo[[#This Row],[Total Revenue (Millions US$)]]*100)/139800960</f>
        <v>1.3358170072651861E-5</v>
      </c>
      <c r="J32" s="214"/>
      <c r="K32" s="214"/>
      <c r="L32" s="214"/>
      <c r="M32" s="214"/>
      <c r="N32" s="271">
        <v>868030</v>
      </c>
      <c r="O32" s="215">
        <f>(OnlineVideo[[#This Row],[Subscribers (000s)]]*100)/5328430</f>
        <v>16.29053961485841</v>
      </c>
      <c r="P32" s="199"/>
      <c r="Q32" s="207"/>
    </row>
    <row r="33" spans="1:17" ht="20.100000000000001" customHeight="1">
      <c r="A33" s="190" t="s">
        <v>197</v>
      </c>
      <c r="B33" s="190">
        <v>2022</v>
      </c>
      <c r="C33" s="199" t="s">
        <v>19</v>
      </c>
      <c r="D33" s="197"/>
      <c r="E33" s="208"/>
      <c r="F33" s="208" t="s">
        <v>408</v>
      </c>
      <c r="G33" s="282">
        <v>17.744219999999999</v>
      </c>
      <c r="H33" s="199"/>
      <c r="I33" s="206">
        <f>(OnlineVideo[[#This Row],[Total Revenue (Millions US$)]]*100)/139800960</f>
        <v>1.2692487948580609E-5</v>
      </c>
      <c r="J33" s="214"/>
      <c r="K33" s="214"/>
      <c r="L33" s="214"/>
      <c r="M33" s="214"/>
      <c r="N33" s="271">
        <v>727670</v>
      </c>
      <c r="O33" s="215">
        <f>(OnlineVideo[[#This Row],[Subscribers (000s)]]*100)/5328430</f>
        <v>13.656367823167425</v>
      </c>
      <c r="P33" s="199"/>
      <c r="Q33" s="207"/>
    </row>
    <row r="34" spans="1:17" ht="20.100000000000001" customHeight="1">
      <c r="A34" s="190" t="s">
        <v>197</v>
      </c>
      <c r="B34" s="190">
        <v>2022</v>
      </c>
      <c r="C34" s="199" t="s">
        <v>19</v>
      </c>
      <c r="D34" s="197"/>
      <c r="E34" s="208"/>
      <c r="F34" s="208" t="s">
        <v>407</v>
      </c>
      <c r="G34" s="282">
        <v>19.660959999999999</v>
      </c>
      <c r="H34" s="199"/>
      <c r="I34" s="206">
        <f>(OnlineVideo[[#This Row],[Total Revenue (Millions US$)]]*100)/139800960</f>
        <v>1.406353718887195E-5</v>
      </c>
      <c r="J34" s="214"/>
      <c r="K34" s="214"/>
      <c r="L34" s="214"/>
      <c r="M34" s="214"/>
      <c r="N34" s="271">
        <v>822440</v>
      </c>
      <c r="O34" s="215">
        <f>(OnlineVideo[[#This Row],[Subscribers (000s)]]*100)/5328430</f>
        <v>15.434940498420735</v>
      </c>
      <c r="P34" s="199"/>
      <c r="Q34" s="207"/>
    </row>
    <row r="35" spans="1:17" ht="20.100000000000001" customHeight="1">
      <c r="A35" s="190" t="s">
        <v>197</v>
      </c>
      <c r="B35" s="190">
        <v>2022</v>
      </c>
      <c r="C35" s="199" t="s">
        <v>19</v>
      </c>
      <c r="D35" s="197"/>
      <c r="E35" s="208"/>
      <c r="F35" s="208" t="s">
        <v>296</v>
      </c>
      <c r="G35" s="282">
        <v>0.34347</v>
      </c>
      <c r="H35" s="199"/>
      <c r="I35" s="206">
        <f>(OnlineVideo[[#This Row],[Total Revenue (Millions US$)]]*100)/139800960</f>
        <v>2.4568500817161774E-7</v>
      </c>
      <c r="J35" s="214"/>
      <c r="K35" s="214"/>
      <c r="L35" s="214"/>
      <c r="M35" s="214"/>
      <c r="N35" s="271">
        <v>30860</v>
      </c>
      <c r="O35" s="215">
        <f>(OnlineVideo[[#This Row],[Subscribers (000s)]]*100)/5328430</f>
        <v>0.57915746289244674</v>
      </c>
      <c r="P35" s="199"/>
      <c r="Q35" s="207"/>
    </row>
    <row r="36" spans="1:17" ht="20.100000000000001" customHeight="1">
      <c r="A36" s="190" t="s">
        <v>197</v>
      </c>
      <c r="B36" s="190">
        <v>2022</v>
      </c>
      <c r="C36" s="199" t="s">
        <v>19</v>
      </c>
      <c r="D36" s="197"/>
      <c r="E36" s="208"/>
      <c r="F36" s="208" t="s">
        <v>409</v>
      </c>
      <c r="G36" s="282">
        <v>1.5101800000000001</v>
      </c>
      <c r="H36" s="199"/>
      <c r="I36" s="206">
        <f>(OnlineVideo[[#This Row],[Total Revenue (Millions US$)]]*100)/139800960</f>
        <v>1.0802357866498198E-6</v>
      </c>
      <c r="J36" s="214"/>
      <c r="K36" s="214"/>
      <c r="L36" s="214"/>
      <c r="M36" s="214"/>
      <c r="N36" s="271">
        <v>121210</v>
      </c>
      <c r="O36" s="215">
        <f>(OnlineVideo[[#This Row],[Subscribers (000s)]]*100)/5328430</f>
        <v>2.2747788748280451</v>
      </c>
      <c r="P36" s="199"/>
      <c r="Q36" s="207"/>
    </row>
    <row r="37" spans="1:17" ht="20.100000000000001" customHeight="1">
      <c r="A37" s="190" t="s">
        <v>197</v>
      </c>
      <c r="B37" s="190">
        <v>2022</v>
      </c>
      <c r="C37" s="199" t="s">
        <v>19</v>
      </c>
      <c r="D37" s="197"/>
      <c r="E37" s="208"/>
      <c r="F37" s="208" t="s">
        <v>410</v>
      </c>
      <c r="G37" s="282">
        <v>2.1845699999999999</v>
      </c>
      <c r="H37" s="199"/>
      <c r="I37" s="206">
        <f>(OnlineVideo[[#This Row],[Total Revenue (Millions US$)]]*100)/55270000</f>
        <v>3.9525420662203723E-6</v>
      </c>
      <c r="J37" s="214"/>
      <c r="K37" s="214"/>
      <c r="L37" s="214"/>
      <c r="M37" s="214"/>
      <c r="N37" s="271">
        <v>87690</v>
      </c>
      <c r="O37" s="215">
        <f>(OnlineVideo[[#This Row],[Subscribers (000s)]]*100)/5328430</f>
        <v>1.6457005159118163</v>
      </c>
      <c r="P37" s="199"/>
      <c r="Q37" s="207"/>
    </row>
    <row r="38" spans="1:17" ht="20.100000000000001" customHeight="1">
      <c r="E38" s="36"/>
      <c r="F38" s="36"/>
      <c r="J38" s="116"/>
      <c r="K38" s="116"/>
      <c r="L38" s="116"/>
      <c r="M38" s="116"/>
    </row>
    <row r="39" spans="1:17" ht="20.100000000000001" customHeight="1">
      <c r="E39" s="36"/>
      <c r="F39" s="36"/>
      <c r="J39" s="116"/>
      <c r="K39" s="116"/>
      <c r="L39" s="116"/>
      <c r="M39" s="116"/>
    </row>
    <row r="40" spans="1:17" ht="20.100000000000001" customHeight="1">
      <c r="E40" s="36"/>
      <c r="F40" s="36"/>
      <c r="J40" s="116"/>
      <c r="K40" s="116"/>
      <c r="L40" s="116"/>
      <c r="M40" s="116"/>
    </row>
    <row r="41" spans="1:17" ht="20.100000000000001" customHeight="1">
      <c r="E41" s="36"/>
      <c r="F41" s="36"/>
      <c r="J41" s="116"/>
      <c r="K41" s="116"/>
      <c r="L41" s="116"/>
      <c r="M41" s="116"/>
    </row>
    <row r="42" spans="1:17" ht="20.100000000000001" customHeight="1">
      <c r="E42" s="36"/>
      <c r="F42" s="36"/>
      <c r="J42" s="116"/>
      <c r="K42" s="116"/>
      <c r="L42" s="116"/>
      <c r="M42" s="116"/>
    </row>
    <row r="43" spans="1:17" ht="20.100000000000001" customHeight="1">
      <c r="E43" s="36"/>
      <c r="F43" s="36"/>
      <c r="J43" s="116"/>
      <c r="K43" s="116"/>
      <c r="L43" s="116"/>
      <c r="M43" s="116"/>
    </row>
    <row r="44" spans="1:17" ht="20.100000000000001" customHeight="1">
      <c r="E44" s="36"/>
      <c r="F44" s="36"/>
      <c r="J44" s="116"/>
      <c r="K44" s="116"/>
      <c r="L44" s="116"/>
      <c r="M44" s="116"/>
    </row>
    <row r="45" spans="1:17" ht="20.100000000000001" customHeight="1">
      <c r="E45" s="36"/>
      <c r="F45" s="36"/>
      <c r="J45" s="116"/>
      <c r="K45" s="116"/>
      <c r="L45" s="116"/>
      <c r="M45" s="116"/>
    </row>
    <row r="46" spans="1:17" ht="20.100000000000001" customHeight="1">
      <c r="E46" s="36"/>
      <c r="F46" s="36"/>
      <c r="J46" s="116"/>
      <c r="K46" s="116"/>
      <c r="L46" s="116"/>
      <c r="M46" s="116"/>
    </row>
    <row r="47" spans="1:17" ht="20.100000000000001" customHeight="1">
      <c r="E47" s="36"/>
      <c r="F47" s="36"/>
      <c r="J47" s="116"/>
      <c r="K47" s="116"/>
      <c r="L47" s="116"/>
      <c r="M47" s="116"/>
    </row>
    <row r="48" spans="1:17" ht="20.100000000000001" customHeight="1">
      <c r="E48" s="36"/>
      <c r="F48" s="36"/>
      <c r="J48" s="116"/>
      <c r="K48" s="116"/>
      <c r="L48" s="116"/>
      <c r="M48" s="116"/>
    </row>
    <row r="49" spans="5:13" ht="20.100000000000001" customHeight="1">
      <c r="E49" s="36"/>
      <c r="F49" s="36"/>
      <c r="J49" s="116"/>
      <c r="K49" s="116"/>
      <c r="L49" s="116"/>
      <c r="M49" s="116"/>
    </row>
    <row r="50" spans="5:13" ht="20.100000000000001" customHeight="1">
      <c r="E50" s="36"/>
      <c r="F50" s="36"/>
      <c r="J50" s="116"/>
      <c r="K50" s="116"/>
      <c r="L50" s="116"/>
      <c r="M50" s="116"/>
    </row>
    <row r="51" spans="5:13" ht="20.100000000000001" customHeight="1">
      <c r="E51" s="36"/>
      <c r="F51" s="36"/>
      <c r="J51" s="116"/>
      <c r="K51" s="116"/>
      <c r="L51" s="116"/>
      <c r="M51" s="116"/>
    </row>
    <row r="52" spans="5:13" ht="20.100000000000001" customHeight="1">
      <c r="E52" s="36"/>
      <c r="F52" s="36"/>
      <c r="J52" s="116"/>
      <c r="K52" s="116"/>
      <c r="L52" s="116"/>
      <c r="M52" s="116"/>
    </row>
    <row r="53" spans="5:13" ht="20.100000000000001" customHeight="1">
      <c r="E53" s="36"/>
      <c r="F53" s="36"/>
      <c r="J53" s="116"/>
      <c r="K53" s="116"/>
      <c r="L53" s="116"/>
      <c r="M53" s="116"/>
    </row>
    <row r="54" spans="5:13" ht="20.100000000000001" customHeight="1">
      <c r="E54" s="36"/>
      <c r="F54" s="36"/>
      <c r="J54" s="116"/>
      <c r="K54" s="116"/>
      <c r="L54" s="116"/>
      <c r="M54" s="116"/>
    </row>
    <row r="55" spans="5:13" ht="20.100000000000001" customHeight="1">
      <c r="E55" s="36"/>
      <c r="F55" s="36"/>
      <c r="J55" s="116"/>
      <c r="K55" s="116"/>
      <c r="L55" s="116"/>
      <c r="M55" s="116"/>
    </row>
    <row r="56" spans="5:13" ht="20.100000000000001" customHeight="1">
      <c r="E56" s="36"/>
      <c r="F56" s="36"/>
      <c r="J56" s="116"/>
      <c r="K56" s="116"/>
      <c r="L56" s="116"/>
      <c r="M56" s="116"/>
    </row>
    <row r="57" spans="5:13" ht="20.100000000000001" customHeight="1">
      <c r="E57" s="36"/>
      <c r="F57" s="36"/>
      <c r="J57" s="116"/>
      <c r="K57" s="116"/>
      <c r="L57" s="116"/>
      <c r="M57" s="116"/>
    </row>
    <row r="58" spans="5:13" ht="20.100000000000001" customHeight="1">
      <c r="E58" s="36"/>
      <c r="F58" s="36"/>
      <c r="J58" s="116"/>
      <c r="K58" s="116"/>
      <c r="L58" s="116"/>
      <c r="M58" s="116"/>
    </row>
    <row r="59" spans="5:13" ht="20.100000000000001" customHeight="1">
      <c r="E59" s="36"/>
      <c r="F59" s="36"/>
      <c r="J59" s="116"/>
      <c r="K59" s="116"/>
      <c r="L59" s="116"/>
      <c r="M59" s="116"/>
    </row>
    <row r="60" spans="5:13" ht="20.100000000000001" customHeight="1">
      <c r="E60" s="36"/>
      <c r="F60" s="36"/>
      <c r="J60" s="116"/>
      <c r="K60" s="116"/>
      <c r="L60" s="116"/>
      <c r="M60" s="116"/>
    </row>
    <row r="61" spans="5:13" ht="20.100000000000001" customHeight="1">
      <c r="E61" s="36"/>
      <c r="F61" s="36"/>
      <c r="J61" s="116"/>
      <c r="K61" s="116"/>
      <c r="L61" s="116"/>
      <c r="M61" s="116"/>
    </row>
    <row r="62" spans="5:13" ht="20.100000000000001" customHeight="1">
      <c r="E62" s="36"/>
      <c r="F62" s="36"/>
      <c r="J62" s="116"/>
      <c r="K62" s="116"/>
      <c r="L62" s="116"/>
      <c r="M62" s="116"/>
    </row>
    <row r="63" spans="5:13" ht="20.100000000000001" customHeight="1">
      <c r="E63" s="36"/>
      <c r="F63" s="36"/>
      <c r="J63" s="116"/>
      <c r="K63" s="116"/>
      <c r="L63" s="116"/>
      <c r="M63" s="116"/>
    </row>
    <row r="64" spans="5:13" ht="20.100000000000001" customHeight="1">
      <c r="E64" s="36"/>
      <c r="F64" s="36"/>
      <c r="J64" s="116"/>
      <c r="K64" s="116"/>
      <c r="L64" s="116"/>
      <c r="M64" s="116"/>
    </row>
    <row r="65" spans="5:13" ht="20.100000000000001" customHeight="1">
      <c r="E65" s="36"/>
      <c r="F65" s="36"/>
      <c r="J65" s="116"/>
      <c r="K65" s="116"/>
      <c r="L65" s="116"/>
      <c r="M65" s="116"/>
    </row>
    <row r="66" spans="5:13" ht="20.100000000000001" customHeight="1">
      <c r="E66" s="36"/>
      <c r="F66" s="36"/>
      <c r="J66" s="116"/>
      <c r="K66" s="116"/>
      <c r="L66" s="116"/>
      <c r="M66" s="116"/>
    </row>
    <row r="67" spans="5:13" ht="20.100000000000001" customHeight="1">
      <c r="E67" s="36"/>
      <c r="F67" s="36"/>
      <c r="J67" s="116"/>
      <c r="K67" s="116"/>
      <c r="L67" s="116"/>
      <c r="M67" s="116"/>
    </row>
    <row r="68" spans="5:13" ht="20.100000000000001" customHeight="1">
      <c r="E68" s="36"/>
      <c r="F68" s="36"/>
      <c r="J68" s="116"/>
      <c r="K68" s="116"/>
      <c r="L68" s="116"/>
      <c r="M68" s="116"/>
    </row>
    <row r="69" spans="5:13" ht="20.100000000000001" customHeight="1">
      <c r="E69" s="36"/>
      <c r="F69" s="36"/>
      <c r="J69" s="116"/>
      <c r="K69" s="116"/>
      <c r="L69" s="116"/>
      <c r="M69" s="116"/>
    </row>
    <row r="70" spans="5:13" ht="20.100000000000001" customHeight="1">
      <c r="E70" s="36"/>
      <c r="F70" s="36"/>
      <c r="J70" s="116"/>
      <c r="K70" s="116"/>
      <c r="L70" s="116"/>
      <c r="M70" s="116"/>
    </row>
    <row r="71" spans="5:13" ht="20.100000000000001" customHeight="1">
      <c r="E71" s="36"/>
      <c r="F71" s="36"/>
      <c r="J71" s="116"/>
      <c r="K71" s="116"/>
      <c r="L71" s="116"/>
      <c r="M71" s="116"/>
    </row>
    <row r="72" spans="5:13" ht="20.100000000000001" customHeight="1">
      <c r="E72" s="36"/>
      <c r="F72" s="36"/>
      <c r="J72" s="116"/>
      <c r="K72" s="116"/>
      <c r="L72" s="116"/>
      <c r="M72" s="116"/>
    </row>
    <row r="73" spans="5:13" ht="20.100000000000001" customHeight="1">
      <c r="E73" s="36"/>
      <c r="F73" s="36"/>
      <c r="J73" s="116"/>
      <c r="K73" s="116"/>
      <c r="L73" s="116"/>
      <c r="M73" s="116"/>
    </row>
    <row r="74" spans="5:13" ht="20.100000000000001" customHeight="1">
      <c r="E74" s="36"/>
      <c r="F74" s="36"/>
      <c r="J74" s="116"/>
      <c r="K74" s="116"/>
      <c r="L74" s="116"/>
      <c r="M74" s="116"/>
    </row>
    <row r="75" spans="5:13" ht="20.100000000000001" customHeight="1">
      <c r="E75" s="36"/>
      <c r="F75" s="36"/>
      <c r="J75" s="116"/>
      <c r="K75" s="116"/>
      <c r="L75" s="116"/>
      <c r="M75" s="116"/>
    </row>
    <row r="76" spans="5:13" ht="20.100000000000001" customHeight="1">
      <c r="E76" s="36"/>
      <c r="F76" s="36"/>
      <c r="J76" s="116"/>
      <c r="K76" s="116"/>
      <c r="L76" s="116"/>
      <c r="M76" s="116"/>
    </row>
    <row r="77" spans="5:13" ht="20.100000000000001" customHeight="1">
      <c r="E77" s="36"/>
      <c r="F77" s="36"/>
      <c r="J77" s="116"/>
      <c r="K77" s="116"/>
      <c r="L77" s="116"/>
      <c r="M77" s="116"/>
    </row>
    <row r="78" spans="5:13" ht="20.100000000000001" customHeight="1">
      <c r="E78" s="36"/>
      <c r="F78" s="36"/>
      <c r="J78" s="116"/>
      <c r="K78" s="116"/>
      <c r="L78" s="116"/>
      <c r="M78" s="116"/>
    </row>
    <row r="79" spans="5:13" ht="20.100000000000001" customHeight="1">
      <c r="E79" s="36"/>
      <c r="F79" s="36"/>
      <c r="J79" s="116"/>
      <c r="K79" s="116"/>
      <c r="L79" s="116"/>
      <c r="M79" s="116"/>
    </row>
    <row r="80" spans="5:13" ht="20.100000000000001" customHeight="1">
      <c r="E80" s="36"/>
      <c r="F80" s="36"/>
      <c r="J80" s="116"/>
      <c r="K80" s="116"/>
      <c r="L80" s="116"/>
      <c r="M80" s="116"/>
    </row>
    <row r="81" spans="5:13" ht="20.100000000000001" customHeight="1">
      <c r="E81" s="36"/>
      <c r="F81" s="36"/>
      <c r="J81" s="116"/>
      <c r="K81" s="116"/>
      <c r="L81" s="116"/>
      <c r="M81" s="116"/>
    </row>
    <row r="82" spans="5:13" ht="20.100000000000001" customHeight="1">
      <c r="E82" s="36"/>
      <c r="F82" s="36"/>
      <c r="J82" s="116"/>
      <c r="K82" s="116"/>
      <c r="L82" s="116"/>
      <c r="M82" s="116"/>
    </row>
    <row r="83" spans="5:13" ht="20.100000000000001" customHeight="1">
      <c r="E83" s="36"/>
      <c r="F83" s="36"/>
      <c r="J83" s="116"/>
      <c r="K83" s="116"/>
      <c r="L83" s="116"/>
      <c r="M83" s="116"/>
    </row>
    <row r="84" spans="5:13" ht="20.100000000000001" customHeight="1">
      <c r="E84" s="36"/>
      <c r="F84" s="36"/>
      <c r="J84" s="116"/>
      <c r="K84" s="116"/>
      <c r="L84" s="116"/>
      <c r="M84" s="116"/>
    </row>
    <row r="85" spans="5:13" ht="20.100000000000001" customHeight="1">
      <c r="E85" s="36"/>
      <c r="F85" s="36"/>
      <c r="J85" s="116"/>
      <c r="K85" s="116"/>
      <c r="L85" s="116"/>
      <c r="M85" s="116"/>
    </row>
    <row r="86" spans="5:13" ht="20.100000000000001" customHeight="1">
      <c r="E86" s="36"/>
      <c r="F86" s="36"/>
      <c r="J86" s="116"/>
      <c r="K86" s="116"/>
      <c r="L86" s="116"/>
      <c r="M86" s="116"/>
    </row>
    <row r="87" spans="5:13" ht="20.100000000000001" customHeight="1">
      <c r="E87" s="36"/>
      <c r="F87" s="36"/>
      <c r="J87" s="116"/>
      <c r="K87" s="116"/>
      <c r="L87" s="116"/>
      <c r="M87" s="116"/>
    </row>
    <row r="88" spans="5:13" ht="20.100000000000001" customHeight="1">
      <c r="E88" s="36"/>
      <c r="F88" s="36"/>
      <c r="J88" s="116"/>
      <c r="K88" s="116"/>
      <c r="L88" s="116"/>
      <c r="M88" s="116"/>
    </row>
    <row r="89" spans="5:13" ht="20.100000000000001" customHeight="1">
      <c r="E89" s="36"/>
      <c r="F89" s="36"/>
      <c r="J89" s="116"/>
      <c r="K89" s="116"/>
      <c r="L89" s="116"/>
      <c r="M89" s="116"/>
    </row>
    <row r="90" spans="5:13" ht="20.100000000000001" customHeight="1">
      <c r="E90" s="36"/>
      <c r="F90" s="36"/>
      <c r="J90" s="116"/>
      <c r="K90" s="116"/>
      <c r="L90" s="116"/>
      <c r="M90" s="116"/>
    </row>
    <row r="91" spans="5:13" ht="20.100000000000001" customHeight="1">
      <c r="E91" s="36"/>
      <c r="F91" s="36"/>
      <c r="J91" s="116"/>
      <c r="K91" s="116"/>
      <c r="L91" s="116"/>
      <c r="M91" s="116"/>
    </row>
    <row r="92" spans="5:13" ht="20.100000000000001" customHeight="1">
      <c r="E92" s="36"/>
      <c r="F92" s="36"/>
      <c r="J92" s="116"/>
      <c r="K92" s="116"/>
      <c r="L92" s="116"/>
      <c r="M92" s="116"/>
    </row>
    <row r="93" spans="5:13" ht="20.100000000000001" customHeight="1">
      <c r="E93" s="36"/>
      <c r="F93" s="36"/>
      <c r="J93" s="116"/>
      <c r="K93" s="116"/>
      <c r="L93" s="116"/>
      <c r="M93" s="116"/>
    </row>
    <row r="94" spans="5:13" ht="20.100000000000001" customHeight="1">
      <c r="E94" s="36"/>
      <c r="F94" s="36"/>
      <c r="J94" s="116"/>
      <c r="K94" s="116"/>
      <c r="L94" s="116"/>
      <c r="M94" s="116"/>
    </row>
    <row r="95" spans="5:13" ht="20.100000000000001" customHeight="1">
      <c r="E95" s="36"/>
      <c r="F95" s="36"/>
      <c r="J95" s="116"/>
      <c r="K95" s="116"/>
      <c r="L95" s="116"/>
      <c r="M95" s="116"/>
    </row>
    <row r="96" spans="5:13" ht="20.100000000000001" customHeight="1">
      <c r="E96" s="36"/>
      <c r="F96" s="36"/>
      <c r="J96" s="116"/>
      <c r="K96" s="116"/>
      <c r="L96" s="116"/>
      <c r="M96" s="116"/>
    </row>
    <row r="97" spans="5:13" ht="20.100000000000001" customHeight="1">
      <c r="E97" s="36"/>
      <c r="F97" s="36"/>
      <c r="J97" s="116"/>
      <c r="K97" s="116"/>
      <c r="L97" s="116"/>
      <c r="M97" s="116"/>
    </row>
    <row r="98" spans="5:13" ht="20.100000000000001" customHeight="1">
      <c r="E98" s="36"/>
      <c r="F98" s="36"/>
      <c r="J98" s="116"/>
      <c r="K98" s="116"/>
      <c r="L98" s="116"/>
      <c r="M98" s="116"/>
    </row>
    <row r="99" spans="5:13" ht="20.100000000000001" customHeight="1">
      <c r="E99" s="36"/>
      <c r="F99" s="36"/>
      <c r="J99" s="116"/>
      <c r="K99" s="116"/>
      <c r="L99" s="116"/>
      <c r="M99" s="116"/>
    </row>
    <row r="100" spans="5:13" ht="20.100000000000001" customHeight="1">
      <c r="E100" s="36"/>
      <c r="F100" s="36"/>
      <c r="J100" s="116"/>
      <c r="K100" s="116"/>
      <c r="L100" s="116"/>
      <c r="M100" s="116"/>
    </row>
    <row r="101" spans="5:13" ht="20.100000000000001" customHeight="1">
      <c r="E101" s="36"/>
      <c r="F101" s="36"/>
      <c r="J101" s="116"/>
      <c r="K101" s="116"/>
      <c r="L101" s="116"/>
      <c r="M101" s="116"/>
    </row>
    <row r="102" spans="5:13" ht="20.100000000000001" customHeight="1">
      <c r="E102" s="36"/>
      <c r="F102" s="36"/>
      <c r="J102" s="116"/>
      <c r="K102" s="116"/>
      <c r="L102" s="116"/>
      <c r="M102" s="116"/>
    </row>
    <row r="103" spans="5:13" ht="20.100000000000001" customHeight="1">
      <c r="E103" s="36"/>
      <c r="F103" s="36"/>
      <c r="J103" s="116"/>
      <c r="K103" s="116"/>
      <c r="L103" s="116"/>
      <c r="M103" s="116"/>
    </row>
    <row r="104" spans="5:13" ht="20.100000000000001" customHeight="1">
      <c r="E104" s="36"/>
      <c r="F104" s="36"/>
      <c r="J104" s="116"/>
      <c r="K104" s="116"/>
      <c r="L104" s="116"/>
      <c r="M104" s="116"/>
    </row>
    <row r="105" spans="5:13" ht="20.100000000000001" customHeight="1">
      <c r="E105" s="36"/>
      <c r="F105" s="36"/>
      <c r="J105" s="116"/>
      <c r="K105" s="116"/>
      <c r="L105" s="116"/>
      <c r="M105" s="116"/>
    </row>
    <row r="106" spans="5:13" ht="20.100000000000001" customHeight="1">
      <c r="E106" s="36"/>
      <c r="F106" s="36"/>
      <c r="J106" s="116"/>
      <c r="K106" s="116"/>
      <c r="L106" s="116"/>
      <c r="M106" s="116"/>
    </row>
    <row r="107" spans="5:13" ht="20.100000000000001" customHeight="1">
      <c r="E107" s="36"/>
      <c r="F107" s="36"/>
      <c r="J107" s="116"/>
      <c r="K107" s="116"/>
      <c r="L107" s="116"/>
      <c r="M107" s="116"/>
    </row>
    <row r="108" spans="5:13" ht="20.100000000000001" customHeight="1">
      <c r="E108" s="36"/>
      <c r="F108" s="36"/>
      <c r="J108" s="116"/>
      <c r="K108" s="116"/>
      <c r="L108" s="116"/>
      <c r="M108" s="116"/>
    </row>
    <row r="109" spans="5:13" ht="20.100000000000001" customHeight="1">
      <c r="E109" s="36"/>
      <c r="F109" s="36"/>
      <c r="J109" s="116"/>
      <c r="K109" s="116"/>
      <c r="L109" s="116"/>
      <c r="M109" s="116"/>
    </row>
    <row r="110" spans="5:13" ht="20.100000000000001" customHeight="1">
      <c r="E110" s="36"/>
      <c r="F110" s="36"/>
      <c r="J110" s="116"/>
      <c r="K110" s="116"/>
      <c r="L110" s="116"/>
      <c r="M110" s="116"/>
    </row>
    <row r="111" spans="5:13" ht="20.100000000000001" customHeight="1">
      <c r="E111" s="36"/>
      <c r="F111" s="36"/>
      <c r="J111" s="116"/>
      <c r="K111" s="116"/>
      <c r="L111" s="116"/>
      <c r="M111" s="116"/>
    </row>
    <row r="112" spans="5:13" ht="20.100000000000001" customHeight="1">
      <c r="E112" s="36"/>
      <c r="F112" s="36"/>
      <c r="J112" s="116"/>
      <c r="K112" s="116"/>
      <c r="L112" s="116"/>
      <c r="M112" s="116"/>
    </row>
    <row r="113" spans="5:13" ht="20.100000000000001" customHeight="1">
      <c r="E113" s="36"/>
      <c r="F113" s="36"/>
      <c r="J113" s="116"/>
      <c r="K113" s="116"/>
      <c r="L113" s="116"/>
      <c r="M113" s="116"/>
    </row>
    <row r="114" spans="5:13" ht="20.100000000000001" customHeight="1">
      <c r="E114" s="36"/>
      <c r="F114" s="36"/>
      <c r="J114" s="116"/>
      <c r="K114" s="116"/>
      <c r="L114" s="116"/>
      <c r="M114" s="116"/>
    </row>
    <row r="115" spans="5:13" ht="20.100000000000001" customHeight="1">
      <c r="E115" s="36"/>
      <c r="F115" s="36"/>
      <c r="J115" s="116"/>
      <c r="K115" s="116"/>
      <c r="L115" s="116"/>
      <c r="M115" s="116"/>
    </row>
    <row r="116" spans="5:13" ht="20.100000000000001" customHeight="1">
      <c r="E116" s="36"/>
      <c r="F116" s="36"/>
      <c r="J116" s="116"/>
      <c r="K116" s="116"/>
      <c r="L116" s="116"/>
      <c r="M116" s="116"/>
    </row>
    <row r="117" spans="5:13" ht="20.100000000000001" customHeight="1">
      <c r="E117" s="36"/>
      <c r="F117" s="36"/>
      <c r="J117" s="116"/>
      <c r="K117" s="116"/>
      <c r="L117" s="116"/>
      <c r="M117" s="116"/>
    </row>
    <row r="118" spans="5:13" ht="20.100000000000001" customHeight="1">
      <c r="E118" s="36"/>
      <c r="F118" s="36"/>
      <c r="J118" s="116"/>
      <c r="K118" s="116"/>
      <c r="L118" s="116"/>
      <c r="M118" s="116"/>
    </row>
    <row r="119" spans="5:13" ht="20.100000000000001" customHeight="1">
      <c r="E119" s="36"/>
      <c r="F119" s="36"/>
      <c r="J119" s="116"/>
      <c r="K119" s="116"/>
      <c r="L119" s="116"/>
      <c r="M119" s="116"/>
    </row>
    <row r="120" spans="5:13" ht="20.100000000000001" customHeight="1">
      <c r="E120" s="36"/>
      <c r="F120" s="36"/>
      <c r="J120" s="116"/>
      <c r="K120" s="116"/>
      <c r="L120" s="116"/>
      <c r="M120" s="116"/>
    </row>
    <row r="121" spans="5:13" ht="20.100000000000001" customHeight="1">
      <c r="E121" s="36"/>
      <c r="F121" s="36"/>
      <c r="J121" s="116"/>
      <c r="K121" s="116"/>
      <c r="L121" s="116"/>
      <c r="M121" s="116"/>
    </row>
    <row r="122" spans="5:13" ht="20.100000000000001" customHeight="1">
      <c r="E122" s="36"/>
      <c r="F122" s="36"/>
      <c r="J122" s="116"/>
      <c r="K122" s="116"/>
      <c r="L122" s="116"/>
      <c r="M122" s="116"/>
    </row>
    <row r="123" spans="5:13" ht="20.100000000000001" customHeight="1">
      <c r="E123" s="36"/>
      <c r="F123" s="36"/>
      <c r="J123" s="116"/>
      <c r="K123" s="116"/>
      <c r="L123" s="116"/>
      <c r="M123" s="116"/>
    </row>
    <row r="124" spans="5:13" ht="20.100000000000001" customHeight="1">
      <c r="E124" s="36"/>
      <c r="F124" s="36"/>
      <c r="J124" s="116"/>
      <c r="K124" s="116"/>
      <c r="L124" s="116"/>
      <c r="M124" s="116"/>
    </row>
    <row r="125" spans="5:13" ht="20.100000000000001" customHeight="1">
      <c r="E125" s="36"/>
      <c r="F125" s="36"/>
      <c r="J125" s="116"/>
      <c r="K125" s="116"/>
      <c r="L125" s="116"/>
      <c r="M125" s="116"/>
    </row>
    <row r="126" spans="5:13" ht="20.100000000000001" customHeight="1">
      <c r="E126" s="36"/>
      <c r="F126" s="36"/>
      <c r="J126" s="116"/>
      <c r="K126" s="116"/>
      <c r="L126" s="116"/>
      <c r="M126" s="116"/>
    </row>
    <row r="127" spans="5:13" ht="20.100000000000001" customHeight="1">
      <c r="E127" s="36"/>
      <c r="F127" s="36"/>
      <c r="J127" s="116"/>
      <c r="K127" s="116"/>
      <c r="L127" s="116"/>
      <c r="M127" s="116"/>
    </row>
    <row r="128" spans="5:13" ht="20.100000000000001" customHeight="1">
      <c r="E128" s="36"/>
      <c r="F128" s="36"/>
      <c r="J128" s="116"/>
      <c r="K128" s="116"/>
      <c r="L128" s="116"/>
      <c r="M128" s="116"/>
    </row>
    <row r="129" spans="5:13" ht="20.100000000000001" customHeight="1">
      <c r="E129" s="36"/>
      <c r="F129" s="36"/>
      <c r="J129" s="116"/>
      <c r="K129" s="116"/>
      <c r="L129" s="116"/>
      <c r="M129" s="116"/>
    </row>
    <row r="130" spans="5:13" ht="20.100000000000001" customHeight="1">
      <c r="E130" s="36"/>
      <c r="F130" s="36"/>
      <c r="J130" s="116"/>
      <c r="K130" s="116"/>
      <c r="L130" s="116"/>
      <c r="M130" s="116"/>
    </row>
    <row r="131" spans="5:13" ht="20.100000000000001" customHeight="1">
      <c r="E131" s="36"/>
      <c r="F131" s="36"/>
      <c r="J131" s="116"/>
      <c r="K131" s="116"/>
      <c r="L131" s="116"/>
      <c r="M131" s="116"/>
    </row>
    <row r="132" spans="5:13" ht="20.100000000000001" customHeight="1">
      <c r="E132" s="36"/>
      <c r="F132" s="36"/>
      <c r="J132" s="116"/>
      <c r="K132" s="116"/>
      <c r="L132" s="116"/>
      <c r="M132" s="116"/>
    </row>
    <row r="133" spans="5:13" ht="20.100000000000001" customHeight="1">
      <c r="E133" s="36"/>
      <c r="F133" s="36"/>
      <c r="J133" s="116"/>
      <c r="K133" s="116"/>
      <c r="L133" s="116"/>
      <c r="M133" s="116"/>
    </row>
    <row r="134" spans="5:13" ht="20.100000000000001" customHeight="1">
      <c r="E134" s="36"/>
      <c r="F134" s="36"/>
      <c r="J134" s="116"/>
      <c r="K134" s="116"/>
      <c r="L134" s="116"/>
      <c r="M134" s="116"/>
    </row>
    <row r="135" spans="5:13" ht="20.100000000000001" customHeight="1">
      <c r="E135" s="36"/>
      <c r="F135" s="36"/>
      <c r="J135" s="116"/>
      <c r="K135" s="116"/>
      <c r="L135" s="116"/>
      <c r="M135" s="116"/>
    </row>
    <row r="136" spans="5:13" ht="20.100000000000001" customHeight="1">
      <c r="E136" s="36"/>
      <c r="F136" s="36"/>
      <c r="J136" s="116"/>
      <c r="K136" s="116"/>
      <c r="L136" s="116"/>
      <c r="M136" s="116"/>
    </row>
    <row r="137" spans="5:13" ht="20.100000000000001" customHeight="1">
      <c r="E137" s="36"/>
      <c r="F137" s="36"/>
      <c r="J137" s="116"/>
      <c r="K137" s="116"/>
      <c r="L137" s="116"/>
      <c r="M137" s="116"/>
    </row>
    <row r="138" spans="5:13" ht="20.100000000000001" customHeight="1">
      <c r="E138" s="36"/>
      <c r="F138" s="36"/>
      <c r="J138" s="116"/>
      <c r="K138" s="116"/>
      <c r="L138" s="116"/>
      <c r="M138" s="116"/>
    </row>
    <row r="139" spans="5:13" ht="20.100000000000001" customHeight="1">
      <c r="E139" s="36"/>
      <c r="F139" s="36"/>
      <c r="J139" s="116"/>
      <c r="K139" s="116"/>
      <c r="L139" s="116"/>
      <c r="M139" s="116"/>
    </row>
    <row r="140" spans="5:13" ht="20.100000000000001" customHeight="1">
      <c r="E140" s="36"/>
      <c r="F140" s="36"/>
      <c r="J140" s="116"/>
      <c r="K140" s="116"/>
      <c r="L140" s="116"/>
      <c r="M140" s="116"/>
    </row>
    <row r="141" spans="5:13" ht="20.100000000000001" customHeight="1">
      <c r="E141" s="36"/>
      <c r="F141" s="36"/>
      <c r="J141" s="116"/>
      <c r="K141" s="116"/>
      <c r="L141" s="116"/>
      <c r="M141" s="116"/>
    </row>
    <row r="142" spans="5:13" ht="20.100000000000001" customHeight="1">
      <c r="E142" s="36"/>
      <c r="F142" s="36"/>
      <c r="J142" s="116"/>
      <c r="K142" s="116"/>
      <c r="L142" s="116"/>
      <c r="M142" s="116"/>
    </row>
    <row r="143" spans="5:13" ht="20.100000000000001" customHeight="1">
      <c r="E143" s="36"/>
      <c r="F143" s="36"/>
      <c r="J143" s="116"/>
      <c r="K143" s="116"/>
      <c r="L143" s="116"/>
      <c r="M143" s="116"/>
    </row>
    <row r="144" spans="5:13" ht="20.100000000000001" customHeight="1">
      <c r="E144" s="36"/>
      <c r="F144" s="36"/>
      <c r="J144" s="116"/>
      <c r="K144" s="116"/>
      <c r="L144" s="116"/>
      <c r="M144" s="116"/>
    </row>
    <row r="145" spans="5:13" ht="20.100000000000001" customHeight="1">
      <c r="E145" s="36"/>
      <c r="F145" s="36"/>
      <c r="J145" s="116"/>
      <c r="K145" s="116"/>
      <c r="L145" s="116"/>
      <c r="M145" s="116"/>
    </row>
    <row r="146" spans="5:13" ht="20.100000000000001" customHeight="1">
      <c r="E146" s="36"/>
      <c r="F146" s="36"/>
      <c r="J146" s="116"/>
      <c r="K146" s="116"/>
      <c r="L146" s="116"/>
      <c r="M146" s="116"/>
    </row>
    <row r="147" spans="5:13" ht="20.100000000000001" customHeight="1">
      <c r="E147" s="36"/>
      <c r="F147" s="36"/>
      <c r="J147" s="116"/>
      <c r="K147" s="116"/>
      <c r="L147" s="116"/>
      <c r="M147" s="116"/>
    </row>
    <row r="148" spans="5:13" ht="20.100000000000001" customHeight="1">
      <c r="E148" s="36"/>
      <c r="F148" s="36"/>
      <c r="J148" s="116"/>
      <c r="K148" s="116"/>
      <c r="L148" s="116"/>
      <c r="M148" s="116"/>
    </row>
    <row r="149" spans="5:13" ht="20.100000000000001" customHeight="1">
      <c r="E149" s="36"/>
      <c r="F149" s="36"/>
      <c r="J149" s="116"/>
      <c r="K149" s="116"/>
      <c r="L149" s="116"/>
      <c r="M149" s="116"/>
    </row>
    <row r="150" spans="5:13" ht="20.100000000000001" customHeight="1">
      <c r="E150" s="36"/>
      <c r="F150" s="36"/>
      <c r="J150" s="116"/>
      <c r="K150" s="116"/>
      <c r="L150" s="116"/>
      <c r="M150" s="116"/>
    </row>
    <row r="151" spans="5:13" ht="20.100000000000001" customHeight="1">
      <c r="E151" s="36"/>
      <c r="F151" s="36"/>
      <c r="J151" s="116"/>
      <c r="K151" s="116"/>
      <c r="L151" s="116"/>
      <c r="M151" s="116"/>
    </row>
    <row r="152" spans="5:13" ht="20.100000000000001" customHeight="1">
      <c r="E152" s="36"/>
      <c r="F152" s="36"/>
      <c r="J152" s="116"/>
      <c r="K152" s="116"/>
      <c r="L152" s="116"/>
      <c r="M152" s="116"/>
    </row>
    <row r="153" spans="5:13" ht="20.100000000000001" customHeight="1">
      <c r="E153" s="36"/>
      <c r="F153" s="36"/>
      <c r="J153" s="116"/>
      <c r="K153" s="116"/>
      <c r="L153" s="116"/>
      <c r="M153" s="116"/>
    </row>
    <row r="154" spans="5:13" ht="20.100000000000001" customHeight="1">
      <c r="E154" s="36"/>
      <c r="F154" s="36"/>
      <c r="J154" s="116"/>
      <c r="K154" s="116"/>
      <c r="L154" s="116"/>
      <c r="M154" s="116"/>
    </row>
    <row r="155" spans="5:13" ht="20.100000000000001" customHeight="1">
      <c r="E155" s="36"/>
      <c r="F155" s="36"/>
      <c r="J155" s="116"/>
      <c r="K155" s="116"/>
      <c r="L155" s="116"/>
      <c r="M155" s="116"/>
    </row>
    <row r="156" spans="5:13" ht="20.100000000000001" customHeight="1">
      <c r="E156" s="36"/>
      <c r="F156" s="36"/>
      <c r="J156" s="116"/>
      <c r="K156" s="116"/>
      <c r="L156" s="116"/>
      <c r="M156" s="116"/>
    </row>
    <row r="157" spans="5:13" ht="20.100000000000001" customHeight="1">
      <c r="E157" s="36"/>
      <c r="F157" s="36"/>
      <c r="J157" s="116"/>
      <c r="K157" s="116"/>
      <c r="L157" s="116"/>
      <c r="M157" s="116"/>
    </row>
    <row r="158" spans="5:13" ht="20.100000000000001" customHeight="1">
      <c r="E158" s="36"/>
      <c r="F158" s="36"/>
      <c r="J158" s="116"/>
      <c r="K158" s="116"/>
      <c r="L158" s="116"/>
      <c r="M158" s="116"/>
    </row>
    <row r="159" spans="5:13" ht="20.100000000000001" customHeight="1">
      <c r="E159" s="36"/>
      <c r="F159" s="36"/>
      <c r="J159" s="116"/>
      <c r="K159" s="116"/>
      <c r="L159" s="116"/>
      <c r="M159" s="116"/>
    </row>
    <row r="160" spans="5:13" ht="20.100000000000001" customHeight="1">
      <c r="E160" s="36"/>
      <c r="F160" s="36"/>
      <c r="J160" s="116"/>
      <c r="K160" s="116"/>
      <c r="L160" s="116"/>
      <c r="M160" s="116"/>
    </row>
    <row r="161" spans="5:13" ht="20.100000000000001" customHeight="1">
      <c r="E161" s="36"/>
      <c r="F161" s="36"/>
      <c r="J161" s="116"/>
      <c r="K161" s="116"/>
      <c r="L161" s="116"/>
      <c r="M161" s="116"/>
    </row>
    <row r="162" spans="5:13" ht="20.100000000000001" customHeight="1">
      <c r="E162" s="36"/>
      <c r="F162" s="36"/>
      <c r="J162" s="116"/>
      <c r="K162" s="116"/>
      <c r="L162" s="116"/>
      <c r="M162" s="116"/>
    </row>
    <row r="163" spans="5:13" ht="20.100000000000001" customHeight="1">
      <c r="E163" s="36"/>
      <c r="F163" s="36"/>
      <c r="J163" s="116"/>
      <c r="K163" s="116"/>
      <c r="L163" s="116"/>
      <c r="M163" s="116"/>
    </row>
    <row r="164" spans="5:13" ht="20.100000000000001" customHeight="1">
      <c r="E164" s="36"/>
      <c r="F164" s="36"/>
      <c r="J164" s="116"/>
      <c r="K164" s="116"/>
      <c r="L164" s="116"/>
      <c r="M164" s="116"/>
    </row>
    <row r="165" spans="5:13" ht="20.100000000000001" customHeight="1">
      <c r="E165" s="36"/>
      <c r="F165" s="36"/>
      <c r="J165" s="116"/>
      <c r="K165" s="116"/>
      <c r="L165" s="116"/>
      <c r="M165" s="116"/>
    </row>
    <row r="166" spans="5:13" ht="20.100000000000001" customHeight="1">
      <c r="E166" s="36"/>
      <c r="F166" s="36"/>
      <c r="J166" s="116"/>
      <c r="K166" s="116"/>
      <c r="L166" s="116"/>
      <c r="M166" s="116"/>
    </row>
    <row r="167" spans="5:13" ht="20.100000000000001" customHeight="1">
      <c r="E167" s="36"/>
      <c r="F167" s="36"/>
      <c r="J167" s="116"/>
      <c r="K167" s="116"/>
      <c r="L167" s="116"/>
      <c r="M167" s="116"/>
    </row>
    <row r="168" spans="5:13" ht="20.100000000000001" customHeight="1">
      <c r="E168" s="36"/>
      <c r="F168" s="36"/>
      <c r="J168" s="116"/>
      <c r="K168" s="116"/>
      <c r="L168" s="116"/>
      <c r="M168" s="116"/>
    </row>
    <row r="169" spans="5:13" ht="20.100000000000001" customHeight="1">
      <c r="E169" s="36"/>
      <c r="F169" s="36"/>
      <c r="J169" s="116"/>
      <c r="K169" s="116"/>
      <c r="L169" s="116"/>
      <c r="M169" s="116"/>
    </row>
    <row r="170" spans="5:13" ht="20.100000000000001" customHeight="1">
      <c r="E170" s="36"/>
      <c r="F170" s="36"/>
      <c r="J170" s="116"/>
      <c r="K170" s="116"/>
      <c r="L170" s="116"/>
      <c r="M170" s="116"/>
    </row>
    <row r="171" spans="5:13" ht="20.100000000000001" customHeight="1">
      <c r="E171" s="36"/>
      <c r="F171" s="36"/>
      <c r="J171" s="116"/>
      <c r="K171" s="116"/>
      <c r="L171" s="116"/>
      <c r="M171" s="116"/>
    </row>
    <row r="172" spans="5:13" ht="20.100000000000001" customHeight="1">
      <c r="E172" s="36"/>
      <c r="F172" s="36"/>
      <c r="J172" s="116"/>
      <c r="K172" s="116"/>
      <c r="L172" s="116"/>
      <c r="M172" s="116"/>
    </row>
    <row r="173" spans="5:13" ht="20.100000000000001" customHeight="1">
      <c r="E173" s="36"/>
      <c r="F173" s="36"/>
      <c r="J173" s="116"/>
      <c r="K173" s="116"/>
      <c r="L173" s="116"/>
      <c r="M173" s="116"/>
    </row>
    <row r="174" spans="5:13" ht="20.100000000000001" customHeight="1">
      <c r="E174" s="36"/>
      <c r="F174" s="36"/>
      <c r="J174" s="116"/>
      <c r="K174" s="116"/>
      <c r="L174" s="116"/>
      <c r="M174" s="116"/>
    </row>
    <row r="175" spans="5:13" ht="20.100000000000001" customHeight="1">
      <c r="E175" s="36"/>
      <c r="F175" s="36"/>
      <c r="J175" s="116"/>
      <c r="K175" s="116"/>
      <c r="L175" s="116"/>
      <c r="M175" s="116"/>
    </row>
    <row r="176" spans="5:13" ht="20.100000000000001" customHeight="1">
      <c r="E176" s="36"/>
      <c r="F176" s="36"/>
      <c r="J176" s="116"/>
      <c r="K176" s="116"/>
      <c r="L176" s="116"/>
      <c r="M176" s="116"/>
    </row>
    <row r="177" spans="5:13" ht="20.100000000000001" customHeight="1">
      <c r="E177" s="36"/>
      <c r="F177" s="36"/>
      <c r="J177" s="116"/>
      <c r="K177" s="116"/>
      <c r="L177" s="116"/>
      <c r="M177" s="116"/>
    </row>
    <row r="178" spans="5:13" ht="20.100000000000001" customHeight="1">
      <c r="E178" s="36"/>
      <c r="F178" s="36"/>
      <c r="J178" s="116"/>
      <c r="K178" s="116"/>
      <c r="L178" s="116"/>
      <c r="M178" s="116"/>
    </row>
    <row r="179" spans="5:13" ht="20.100000000000001" customHeight="1">
      <c r="E179" s="36"/>
      <c r="F179" s="36"/>
      <c r="J179" s="116"/>
      <c r="K179" s="116"/>
      <c r="L179" s="116"/>
      <c r="M179" s="116"/>
    </row>
    <row r="180" spans="5:13" ht="20.100000000000001" customHeight="1">
      <c r="E180" s="36"/>
      <c r="F180" s="36"/>
      <c r="J180" s="116"/>
      <c r="K180" s="116"/>
      <c r="L180" s="116"/>
      <c r="M180" s="116"/>
    </row>
    <row r="181" spans="5:13" ht="20.100000000000001" customHeight="1">
      <c r="E181" s="36"/>
      <c r="F181" s="36"/>
      <c r="J181" s="116"/>
      <c r="K181" s="116"/>
      <c r="L181" s="116"/>
      <c r="M181" s="116"/>
    </row>
    <row r="182" spans="5:13" ht="20.100000000000001" customHeight="1">
      <c r="E182" s="36"/>
      <c r="F182" s="36"/>
      <c r="J182" s="116"/>
      <c r="K182" s="116"/>
      <c r="L182" s="116"/>
      <c r="M182" s="116"/>
    </row>
    <row r="183" spans="5:13" ht="20.100000000000001" customHeight="1">
      <c r="E183" s="36"/>
      <c r="F183" s="36"/>
      <c r="J183" s="116"/>
      <c r="K183" s="116"/>
      <c r="L183" s="116"/>
      <c r="M183" s="116"/>
    </row>
    <row r="184" spans="5:13" ht="20.100000000000001" customHeight="1">
      <c r="E184" s="36"/>
      <c r="F184" s="36"/>
      <c r="J184" s="116"/>
      <c r="K184" s="116"/>
      <c r="L184" s="116"/>
      <c r="M184" s="116"/>
    </row>
    <row r="185" spans="5:13" ht="20.100000000000001" customHeight="1">
      <c r="E185" s="36"/>
      <c r="F185" s="36"/>
      <c r="J185" s="116"/>
      <c r="K185" s="116"/>
      <c r="L185" s="116"/>
      <c r="M185" s="116"/>
    </row>
    <row r="186" spans="5:13" ht="20.100000000000001" customHeight="1">
      <c r="E186" s="36"/>
      <c r="F186" s="36"/>
      <c r="J186" s="116"/>
      <c r="K186" s="116"/>
      <c r="L186" s="116"/>
      <c r="M186" s="116"/>
    </row>
    <row r="187" spans="5:13" ht="20.100000000000001" customHeight="1">
      <c r="E187" s="36"/>
      <c r="F187" s="36"/>
      <c r="J187" s="116"/>
      <c r="K187" s="116"/>
      <c r="L187" s="116"/>
      <c r="M187" s="116"/>
    </row>
    <row r="188" spans="5:13" ht="20.100000000000001" customHeight="1">
      <c r="E188" s="36"/>
      <c r="F188" s="36"/>
      <c r="J188" s="116"/>
      <c r="K188" s="116"/>
      <c r="L188" s="116"/>
      <c r="M188" s="116"/>
    </row>
    <row r="189" spans="5:13" ht="20.100000000000001" customHeight="1">
      <c r="E189" s="36"/>
      <c r="F189" s="36"/>
      <c r="J189" s="116"/>
      <c r="K189" s="116"/>
      <c r="L189" s="116"/>
      <c r="M189" s="116"/>
    </row>
    <row r="190" spans="5:13" ht="20.100000000000001" customHeight="1">
      <c r="E190" s="36"/>
      <c r="F190" s="36"/>
      <c r="J190" s="116"/>
      <c r="K190" s="116"/>
      <c r="L190" s="116"/>
      <c r="M190" s="116"/>
    </row>
    <row r="191" spans="5:13" ht="20.100000000000001" customHeight="1">
      <c r="E191" s="36"/>
      <c r="F191" s="36"/>
      <c r="J191" s="116"/>
      <c r="K191" s="116"/>
      <c r="L191" s="116"/>
      <c r="M191" s="116"/>
    </row>
    <row r="192" spans="5:13" ht="20.100000000000001" customHeight="1">
      <c r="E192" s="36"/>
      <c r="F192" s="36"/>
      <c r="J192" s="116"/>
      <c r="K192" s="116"/>
      <c r="L192" s="116"/>
      <c r="M192" s="116"/>
    </row>
    <row r="193" spans="5:13" ht="20.100000000000001" customHeight="1">
      <c r="E193" s="36"/>
      <c r="F193" s="36"/>
      <c r="J193" s="116"/>
      <c r="K193" s="116"/>
      <c r="L193" s="116"/>
      <c r="M193" s="116"/>
    </row>
    <row r="194" spans="5:13" ht="20.100000000000001" customHeight="1">
      <c r="E194" s="36"/>
      <c r="F194" s="36"/>
      <c r="J194" s="116"/>
      <c r="K194" s="116"/>
      <c r="L194" s="116"/>
      <c r="M194" s="116"/>
    </row>
    <row r="195" spans="5:13" ht="20.100000000000001" customHeight="1">
      <c r="E195" s="36"/>
      <c r="F195" s="36"/>
      <c r="J195" s="116"/>
      <c r="K195" s="116"/>
      <c r="L195" s="116"/>
      <c r="M195" s="116"/>
    </row>
    <row r="196" spans="5:13" ht="20.100000000000001" customHeight="1">
      <c r="E196" s="36"/>
      <c r="F196" s="36"/>
      <c r="J196" s="116"/>
      <c r="K196" s="116"/>
      <c r="L196" s="116"/>
      <c r="M196" s="116"/>
    </row>
    <row r="197" spans="5:13" ht="20.100000000000001" customHeight="1">
      <c r="E197" s="36"/>
      <c r="F197" s="36"/>
      <c r="J197" s="116"/>
      <c r="K197" s="116"/>
      <c r="L197" s="116"/>
      <c r="M197" s="116"/>
    </row>
    <row r="198" spans="5:13" ht="20.100000000000001" customHeight="1">
      <c r="E198" s="36"/>
      <c r="F198" s="36"/>
      <c r="J198" s="116"/>
      <c r="K198" s="116"/>
      <c r="L198" s="116"/>
      <c r="M198" s="116"/>
    </row>
    <row r="199" spans="5:13" ht="20.100000000000001" customHeight="1">
      <c r="E199" s="36"/>
      <c r="F199" s="36"/>
      <c r="J199" s="116"/>
      <c r="K199" s="116"/>
      <c r="L199" s="116"/>
      <c r="M199" s="116"/>
    </row>
    <row r="200" spans="5:13" ht="20.100000000000001" customHeight="1">
      <c r="E200" s="36"/>
      <c r="F200" s="36"/>
      <c r="J200" s="116"/>
      <c r="K200" s="116"/>
      <c r="L200" s="116"/>
      <c r="M200" s="116"/>
    </row>
    <row r="201" spans="5:13" ht="20.100000000000001" customHeight="1">
      <c r="E201" s="36"/>
      <c r="F201" s="36"/>
      <c r="J201" s="116"/>
      <c r="K201" s="116"/>
      <c r="L201" s="116"/>
      <c r="M201" s="116"/>
    </row>
    <row r="202" spans="5:13" ht="20.100000000000001" customHeight="1">
      <c r="E202" s="36"/>
      <c r="F202" s="36"/>
      <c r="J202" s="116"/>
      <c r="K202" s="116"/>
      <c r="L202" s="116"/>
      <c r="M202" s="116"/>
    </row>
    <row r="203" spans="5:13" ht="20.100000000000001" customHeight="1">
      <c r="E203" s="36"/>
      <c r="F203" s="36"/>
      <c r="J203" s="116"/>
      <c r="K203" s="116"/>
      <c r="L203" s="116"/>
      <c r="M203" s="116"/>
    </row>
    <row r="204" spans="5:13" ht="20.100000000000001" customHeight="1">
      <c r="E204" s="36"/>
      <c r="F204" s="36"/>
      <c r="J204" s="116"/>
      <c r="K204" s="116"/>
      <c r="L204" s="116"/>
      <c r="M204" s="116"/>
    </row>
    <row r="205" spans="5:13" ht="20.100000000000001" customHeight="1">
      <c r="E205" s="36"/>
      <c r="F205" s="36"/>
      <c r="J205" s="116"/>
      <c r="K205" s="116"/>
      <c r="L205" s="116"/>
      <c r="M205" s="116"/>
    </row>
    <row r="206" spans="5:13" ht="20.100000000000001" customHeight="1">
      <c r="E206" s="36"/>
      <c r="F206" s="36"/>
      <c r="J206" s="116"/>
      <c r="K206" s="116"/>
      <c r="L206" s="116"/>
      <c r="M206" s="116"/>
    </row>
    <row r="207" spans="5:13" ht="20.100000000000001" customHeight="1">
      <c r="E207" s="36"/>
      <c r="F207" s="36"/>
      <c r="J207" s="116"/>
      <c r="K207" s="116"/>
      <c r="L207" s="116"/>
      <c r="M207" s="116"/>
    </row>
    <row r="208" spans="5:13" ht="20.100000000000001" customHeight="1">
      <c r="E208" s="36"/>
      <c r="F208" s="36"/>
      <c r="J208" s="116"/>
      <c r="K208" s="116"/>
      <c r="L208" s="116"/>
      <c r="M208" s="116"/>
    </row>
    <row r="209" spans="5:13" ht="20.100000000000001" customHeight="1">
      <c r="E209" s="36"/>
      <c r="F209" s="36"/>
      <c r="J209" s="116"/>
      <c r="K209" s="116"/>
      <c r="L209" s="116"/>
      <c r="M209" s="116"/>
    </row>
    <row r="210" spans="5:13" ht="20.100000000000001" customHeight="1">
      <c r="E210" s="36"/>
      <c r="F210" s="36"/>
      <c r="J210" s="116"/>
      <c r="K210" s="116"/>
      <c r="L210" s="116"/>
      <c r="M210" s="116"/>
    </row>
    <row r="211" spans="5:13" ht="20.100000000000001" customHeight="1">
      <c r="E211" s="36"/>
      <c r="F211" s="36"/>
      <c r="J211" s="116"/>
      <c r="K211" s="116"/>
      <c r="L211" s="116"/>
      <c r="M211" s="116"/>
    </row>
    <row r="212" spans="5:13" ht="20.100000000000001" customHeight="1">
      <c r="E212" s="36"/>
      <c r="F212" s="36"/>
      <c r="J212" s="116"/>
      <c r="K212" s="116"/>
      <c r="L212" s="116"/>
      <c r="M212" s="116"/>
    </row>
    <row r="213" spans="5:13" ht="20.100000000000001" customHeight="1">
      <c r="E213" s="36"/>
      <c r="F213" s="36"/>
      <c r="J213" s="116"/>
      <c r="K213" s="116"/>
      <c r="L213" s="116"/>
      <c r="M213" s="116"/>
    </row>
    <row r="214" spans="5:13" ht="20.100000000000001" customHeight="1">
      <c r="E214" s="36"/>
      <c r="F214" s="36"/>
      <c r="J214" s="116"/>
      <c r="K214" s="116"/>
      <c r="L214" s="116"/>
      <c r="M214" s="116"/>
    </row>
    <row r="215" spans="5:13" ht="20.100000000000001" customHeight="1">
      <c r="E215" s="36"/>
      <c r="F215" s="36"/>
      <c r="J215" s="116"/>
      <c r="K215" s="116"/>
      <c r="L215" s="116"/>
      <c r="M215" s="116"/>
    </row>
    <row r="216" spans="5:13" ht="20.100000000000001" customHeight="1">
      <c r="E216" s="36"/>
      <c r="F216" s="36"/>
      <c r="J216" s="116"/>
      <c r="K216" s="116"/>
      <c r="L216" s="116"/>
      <c r="M216" s="116"/>
    </row>
    <row r="217" spans="5:13" ht="20.100000000000001" customHeight="1">
      <c r="E217" s="36"/>
      <c r="F217" s="36"/>
      <c r="J217" s="116"/>
      <c r="K217" s="116"/>
      <c r="L217" s="116"/>
      <c r="M217" s="116"/>
    </row>
    <row r="218" spans="5:13" ht="20.100000000000001" customHeight="1">
      <c r="E218" s="36"/>
      <c r="F218" s="36"/>
      <c r="J218" s="116"/>
      <c r="K218" s="116"/>
      <c r="L218" s="116"/>
      <c r="M218" s="116"/>
    </row>
    <row r="219" spans="5:13" ht="20.100000000000001" customHeight="1">
      <c r="E219" s="36"/>
      <c r="F219" s="36"/>
      <c r="J219" s="116"/>
      <c r="K219" s="116"/>
      <c r="L219" s="116"/>
      <c r="M219" s="116"/>
    </row>
    <row r="220" spans="5:13" ht="20.100000000000001" customHeight="1">
      <c r="E220" s="36"/>
      <c r="F220" s="36"/>
      <c r="J220" s="116"/>
      <c r="K220" s="116"/>
      <c r="L220" s="116"/>
      <c r="M220" s="116"/>
    </row>
    <row r="221" spans="5:13" ht="20.100000000000001" customHeight="1">
      <c r="E221" s="36"/>
      <c r="F221" s="36"/>
      <c r="J221" s="116"/>
      <c r="K221" s="116"/>
      <c r="L221" s="116"/>
      <c r="M221" s="116"/>
    </row>
    <row r="222" spans="5:13" ht="20.100000000000001" customHeight="1">
      <c r="E222" s="36"/>
      <c r="F222" s="36"/>
      <c r="J222" s="116"/>
      <c r="K222" s="116"/>
      <c r="L222" s="116"/>
      <c r="M222" s="116"/>
    </row>
    <row r="223" spans="5:13" ht="20.100000000000001" customHeight="1">
      <c r="E223" s="36"/>
      <c r="F223" s="36"/>
      <c r="J223" s="116"/>
      <c r="K223" s="116"/>
      <c r="L223" s="116"/>
      <c r="M223" s="116"/>
    </row>
    <row r="224" spans="5:13" ht="20.100000000000001" customHeight="1">
      <c r="E224" s="36"/>
      <c r="F224" s="36"/>
      <c r="J224" s="116"/>
      <c r="K224" s="116"/>
      <c r="L224" s="116"/>
      <c r="M224" s="116"/>
    </row>
    <row r="225" spans="5:13" ht="20.100000000000001" customHeight="1">
      <c r="E225" s="36"/>
      <c r="F225" s="36"/>
      <c r="J225" s="116"/>
      <c r="K225" s="116"/>
      <c r="L225" s="116"/>
      <c r="M225" s="116"/>
    </row>
    <row r="226" spans="5:13" ht="20.100000000000001" customHeight="1">
      <c r="E226" s="36"/>
      <c r="F226" s="36"/>
      <c r="J226" s="116"/>
      <c r="K226" s="116"/>
      <c r="L226" s="116"/>
      <c r="M226" s="116"/>
    </row>
    <row r="227" spans="5:13" ht="20.100000000000001" customHeight="1">
      <c r="E227" s="36"/>
      <c r="F227" s="36"/>
      <c r="J227" s="116"/>
      <c r="K227" s="116"/>
      <c r="L227" s="116"/>
      <c r="M227" s="116"/>
    </row>
    <row r="228" spans="5:13" ht="20.100000000000001" customHeight="1">
      <c r="E228" s="36"/>
      <c r="F228" s="36"/>
      <c r="J228" s="116"/>
      <c r="K228" s="116"/>
      <c r="L228" s="116"/>
      <c r="M228" s="116"/>
    </row>
    <row r="229" spans="5:13" ht="20.100000000000001" customHeight="1">
      <c r="E229" s="36"/>
      <c r="F229" s="36"/>
      <c r="J229" s="116"/>
      <c r="K229" s="116"/>
      <c r="L229" s="116"/>
      <c r="M229" s="116"/>
    </row>
    <row r="230" spans="5:13" ht="20.100000000000001" customHeight="1">
      <c r="E230" s="36"/>
      <c r="F230" s="36"/>
      <c r="J230" s="116"/>
      <c r="K230" s="116"/>
      <c r="L230" s="116"/>
      <c r="M230" s="116"/>
    </row>
    <row r="231" spans="5:13" ht="20.100000000000001" customHeight="1">
      <c r="E231" s="36"/>
      <c r="F231" s="36"/>
      <c r="J231" s="116"/>
      <c r="K231" s="116"/>
      <c r="L231" s="116"/>
      <c r="M231" s="116"/>
    </row>
    <row r="232" spans="5:13" ht="20.100000000000001" customHeight="1">
      <c r="E232" s="36"/>
      <c r="F232" s="36"/>
      <c r="J232" s="116"/>
      <c r="K232" s="116"/>
      <c r="L232" s="116"/>
      <c r="M232" s="116"/>
    </row>
    <row r="233" spans="5:13" ht="20.100000000000001" customHeight="1">
      <c r="E233" s="36"/>
      <c r="F233" s="36"/>
      <c r="J233" s="116"/>
      <c r="K233" s="116"/>
      <c r="L233" s="116"/>
      <c r="M233" s="116"/>
    </row>
    <row r="234" spans="5:13" ht="20.100000000000001" customHeight="1">
      <c r="E234" s="36"/>
      <c r="F234" s="36"/>
      <c r="J234" s="116"/>
      <c r="K234" s="116"/>
      <c r="L234" s="116"/>
      <c r="M234" s="116"/>
    </row>
    <row r="235" spans="5:13" ht="20.100000000000001" customHeight="1">
      <c r="E235" s="36"/>
      <c r="F235" s="36"/>
      <c r="J235" s="116"/>
      <c r="K235" s="116"/>
      <c r="L235" s="116"/>
      <c r="M235" s="116"/>
    </row>
    <row r="236" spans="5:13" ht="20.100000000000001" customHeight="1">
      <c r="E236" s="36"/>
      <c r="F236" s="36"/>
      <c r="J236" s="116"/>
      <c r="K236" s="116"/>
      <c r="L236" s="116"/>
      <c r="M236" s="116"/>
    </row>
    <row r="237" spans="5:13" ht="20.100000000000001" customHeight="1">
      <c r="E237" s="36"/>
      <c r="F237" s="36"/>
      <c r="J237" s="116"/>
      <c r="K237" s="116"/>
      <c r="L237" s="116"/>
      <c r="M237" s="116"/>
    </row>
    <row r="238" spans="5:13" ht="20.100000000000001" customHeight="1">
      <c r="E238" s="36"/>
      <c r="F238" s="36"/>
      <c r="J238" s="116"/>
      <c r="K238" s="116"/>
      <c r="L238" s="116"/>
      <c r="M238" s="116"/>
    </row>
    <row r="239" spans="5:13" ht="20.100000000000001" customHeight="1">
      <c r="E239" s="36"/>
      <c r="F239" s="36"/>
      <c r="J239" s="116"/>
      <c r="K239" s="116"/>
      <c r="L239" s="116"/>
      <c r="M239" s="116"/>
    </row>
    <row r="240" spans="5:13" ht="20.100000000000001" customHeight="1">
      <c r="E240" s="36"/>
      <c r="F240" s="36"/>
      <c r="J240" s="116"/>
      <c r="K240" s="116"/>
      <c r="L240" s="116"/>
      <c r="M240" s="116"/>
    </row>
    <row r="241" spans="5:13" ht="20.100000000000001" customHeight="1">
      <c r="E241" s="36"/>
      <c r="F241" s="36"/>
      <c r="J241" s="116"/>
      <c r="K241" s="116"/>
      <c r="L241" s="116"/>
      <c r="M241" s="116"/>
    </row>
    <row r="242" spans="5:13" ht="20.100000000000001" customHeight="1">
      <c r="E242" s="36"/>
      <c r="F242" s="36"/>
      <c r="J242" s="116"/>
      <c r="K242" s="116"/>
      <c r="L242" s="116"/>
      <c r="M242" s="116"/>
    </row>
    <row r="243" spans="5:13" ht="20.100000000000001" customHeight="1">
      <c r="E243" s="36"/>
      <c r="F243" s="36"/>
      <c r="J243" s="116"/>
      <c r="K243" s="116"/>
      <c r="L243" s="116"/>
      <c r="M243" s="116"/>
    </row>
    <row r="244" spans="5:13" ht="20.100000000000001" customHeight="1">
      <c r="E244" s="36"/>
      <c r="F244" s="36"/>
      <c r="J244" s="116"/>
      <c r="K244" s="116"/>
      <c r="L244" s="116"/>
      <c r="M244" s="116"/>
    </row>
    <row r="245" spans="5:13" ht="20.100000000000001" customHeight="1">
      <c r="E245" s="36"/>
      <c r="F245" s="36"/>
      <c r="J245" s="116"/>
      <c r="K245" s="116"/>
      <c r="L245" s="116"/>
      <c r="M245" s="116"/>
    </row>
    <row r="246" spans="5:13" ht="20.100000000000001" customHeight="1">
      <c r="E246" s="36"/>
      <c r="F246" s="36"/>
      <c r="J246" s="116"/>
      <c r="K246" s="116"/>
      <c r="L246" s="116"/>
      <c r="M246" s="116"/>
    </row>
    <row r="247" spans="5:13" ht="20.100000000000001" customHeight="1">
      <c r="E247" s="36"/>
      <c r="F247" s="36"/>
      <c r="J247" s="116"/>
      <c r="K247" s="116"/>
      <c r="L247" s="116"/>
      <c r="M247" s="116"/>
    </row>
    <row r="248" spans="5:13" ht="20.100000000000001" customHeight="1">
      <c r="E248" s="36"/>
      <c r="F248" s="36"/>
      <c r="J248" s="116"/>
      <c r="K248" s="116"/>
      <c r="L248" s="116"/>
      <c r="M248" s="116"/>
    </row>
    <row r="249" spans="5:13" ht="20.100000000000001" customHeight="1">
      <c r="E249" s="36"/>
      <c r="F249" s="36"/>
      <c r="J249" s="116"/>
      <c r="K249" s="116"/>
      <c r="L249" s="116"/>
      <c r="M249" s="116"/>
    </row>
    <row r="250" spans="5:13" ht="20.100000000000001" customHeight="1">
      <c r="E250" s="36"/>
      <c r="F250" s="36"/>
      <c r="J250" s="116"/>
      <c r="K250" s="116"/>
      <c r="L250" s="116"/>
      <c r="M250" s="116"/>
    </row>
    <row r="251" spans="5:13" ht="20.100000000000001" customHeight="1">
      <c r="E251" s="36"/>
      <c r="F251" s="36"/>
      <c r="J251" s="116"/>
      <c r="K251" s="116"/>
      <c r="L251" s="116"/>
      <c r="M251" s="116"/>
    </row>
    <row r="252" spans="5:13" ht="20.100000000000001" customHeight="1">
      <c r="E252" s="36"/>
      <c r="F252" s="36"/>
      <c r="J252" s="116"/>
      <c r="K252" s="116"/>
      <c r="L252" s="116"/>
      <c r="M252" s="116"/>
    </row>
    <row r="253" spans="5:13" ht="20.100000000000001" customHeight="1">
      <c r="E253" s="36"/>
      <c r="F253" s="36"/>
      <c r="J253" s="116"/>
      <c r="K253" s="116"/>
      <c r="L253" s="116"/>
      <c r="M253" s="116"/>
    </row>
    <row r="254" spans="5:13" ht="20.100000000000001" customHeight="1">
      <c r="E254" s="36"/>
      <c r="F254" s="36"/>
      <c r="J254" s="116"/>
      <c r="K254" s="116"/>
      <c r="L254" s="116"/>
      <c r="M254" s="116"/>
    </row>
    <row r="255" spans="5:13" ht="20.100000000000001" customHeight="1">
      <c r="E255" s="36"/>
      <c r="F255" s="36"/>
      <c r="J255" s="116"/>
      <c r="K255" s="116"/>
      <c r="L255" s="116"/>
      <c r="M255" s="116"/>
    </row>
    <row r="256" spans="5:13" ht="20.100000000000001" customHeight="1">
      <c r="E256" s="36"/>
      <c r="F256" s="36"/>
      <c r="J256" s="116"/>
      <c r="K256" s="116"/>
      <c r="L256" s="116"/>
      <c r="M256" s="116"/>
    </row>
    <row r="257" spans="5:13" ht="20.100000000000001" customHeight="1">
      <c r="E257" s="36"/>
      <c r="F257" s="36"/>
      <c r="J257" s="116"/>
      <c r="K257" s="116"/>
      <c r="L257" s="116"/>
      <c r="M257" s="116"/>
    </row>
    <row r="258" spans="5:13" ht="20.100000000000001" customHeight="1">
      <c r="E258" s="36"/>
      <c r="F258" s="36"/>
      <c r="J258" s="116"/>
      <c r="K258" s="116"/>
      <c r="L258" s="116"/>
      <c r="M258" s="116"/>
    </row>
    <row r="259" spans="5:13" ht="20.100000000000001" customHeight="1">
      <c r="E259" s="36"/>
      <c r="F259" s="36"/>
      <c r="J259" s="116"/>
      <c r="K259" s="116"/>
      <c r="L259" s="116"/>
      <c r="M259" s="116"/>
    </row>
    <row r="260" spans="5:13" ht="20.100000000000001" customHeight="1">
      <c r="E260" s="36"/>
      <c r="F260" s="36"/>
      <c r="J260" s="116"/>
      <c r="K260" s="116"/>
      <c r="L260" s="116"/>
      <c r="M260" s="116"/>
    </row>
    <row r="261" spans="5:13" ht="20.100000000000001" customHeight="1">
      <c r="E261" s="36"/>
      <c r="F261" s="36"/>
      <c r="J261" s="116"/>
      <c r="K261" s="116"/>
      <c r="L261" s="116"/>
      <c r="M261" s="116"/>
    </row>
    <row r="262" spans="5:13" ht="20.100000000000001" customHeight="1">
      <c r="E262" s="36"/>
      <c r="F262" s="36"/>
      <c r="J262" s="116"/>
      <c r="K262" s="116"/>
      <c r="L262" s="116"/>
      <c r="M262" s="116"/>
    </row>
    <row r="263" spans="5:13" ht="20.100000000000001" customHeight="1">
      <c r="E263" s="36"/>
      <c r="F263" s="36"/>
      <c r="J263" s="116"/>
      <c r="K263" s="116"/>
      <c r="L263" s="116"/>
      <c r="M263" s="116"/>
    </row>
    <row r="264" spans="5:13" ht="20.100000000000001" customHeight="1">
      <c r="E264" s="36"/>
      <c r="F264" s="36"/>
      <c r="J264" s="116"/>
      <c r="K264" s="116"/>
      <c r="L264" s="116"/>
      <c r="M264" s="116"/>
    </row>
    <row r="265" spans="5:13" ht="20.100000000000001" customHeight="1">
      <c r="E265" s="36"/>
      <c r="F265" s="36"/>
      <c r="J265" s="116"/>
      <c r="K265" s="116"/>
      <c r="L265" s="116"/>
      <c r="M265" s="116"/>
    </row>
    <row r="266" spans="5:13" ht="20.100000000000001" customHeight="1">
      <c r="E266" s="36"/>
      <c r="F266" s="36"/>
      <c r="J266" s="116"/>
      <c r="K266" s="116"/>
      <c r="L266" s="116"/>
      <c r="M266" s="116"/>
    </row>
    <row r="267" spans="5:13" ht="20.100000000000001" customHeight="1">
      <c r="E267" s="36"/>
      <c r="F267" s="36"/>
      <c r="J267" s="116"/>
      <c r="K267" s="116"/>
      <c r="L267" s="116"/>
      <c r="M267" s="116"/>
    </row>
    <row r="268" spans="5:13" ht="20.100000000000001" customHeight="1">
      <c r="E268" s="36"/>
      <c r="F268" s="36"/>
      <c r="J268" s="116"/>
      <c r="K268" s="116"/>
      <c r="L268" s="116"/>
      <c r="M268" s="116"/>
    </row>
    <row r="269" spans="5:13" ht="20.100000000000001" customHeight="1">
      <c r="E269" s="36"/>
      <c r="F269" s="36"/>
      <c r="J269" s="116"/>
      <c r="K269" s="116"/>
      <c r="L269" s="116"/>
      <c r="M269" s="116"/>
    </row>
    <row r="270" spans="5:13" ht="20.100000000000001" customHeight="1">
      <c r="E270" s="36"/>
      <c r="F270" s="36"/>
      <c r="J270" s="116"/>
      <c r="K270" s="116"/>
      <c r="L270" s="116"/>
      <c r="M270" s="116"/>
    </row>
    <row r="271" spans="5:13" ht="20.100000000000001" customHeight="1">
      <c r="E271" s="36"/>
      <c r="F271" s="36"/>
      <c r="J271" s="116"/>
      <c r="K271" s="116"/>
      <c r="L271" s="116"/>
      <c r="M271" s="116"/>
    </row>
    <row r="272" spans="5:13" ht="20.100000000000001" customHeight="1">
      <c r="E272" s="36"/>
      <c r="F272" s="36"/>
      <c r="J272" s="116"/>
      <c r="K272" s="116"/>
      <c r="L272" s="116"/>
      <c r="M272" s="116"/>
    </row>
    <row r="273" spans="5:13" ht="20.100000000000001" customHeight="1">
      <c r="E273" s="36"/>
      <c r="F273" s="36"/>
      <c r="J273" s="116"/>
      <c r="K273" s="116"/>
      <c r="L273" s="116"/>
      <c r="M273" s="116"/>
    </row>
    <row r="274" spans="5:13" ht="20.100000000000001" customHeight="1">
      <c r="E274" s="36"/>
      <c r="F274" s="36"/>
      <c r="J274" s="116"/>
      <c r="K274" s="116"/>
      <c r="L274" s="116"/>
      <c r="M274" s="116"/>
    </row>
    <row r="275" spans="5:13" ht="20.100000000000001" customHeight="1">
      <c r="E275" s="36"/>
      <c r="F275" s="36"/>
      <c r="J275" s="116"/>
      <c r="K275" s="116"/>
      <c r="L275" s="116"/>
      <c r="M275" s="116"/>
    </row>
    <row r="276" spans="5:13" ht="20.100000000000001" customHeight="1">
      <c r="E276" s="36"/>
      <c r="F276" s="36"/>
      <c r="J276" s="116"/>
      <c r="K276" s="116"/>
      <c r="L276" s="116"/>
      <c r="M276" s="116"/>
    </row>
    <row r="277" spans="5:13" ht="20.100000000000001" customHeight="1">
      <c r="E277" s="36"/>
      <c r="F277" s="36"/>
      <c r="J277" s="116"/>
      <c r="K277" s="116"/>
      <c r="L277" s="116"/>
      <c r="M277" s="116"/>
    </row>
    <row r="278" spans="5:13" ht="20.100000000000001" customHeight="1">
      <c r="E278" s="36"/>
      <c r="F278" s="36"/>
      <c r="J278" s="116"/>
      <c r="K278" s="116"/>
      <c r="L278" s="116"/>
      <c r="M278" s="116"/>
    </row>
    <row r="279" spans="5:13" ht="20.100000000000001" customHeight="1">
      <c r="E279" s="36"/>
      <c r="F279" s="36"/>
      <c r="J279" s="116"/>
      <c r="K279" s="116"/>
      <c r="L279" s="116"/>
      <c r="M279" s="116"/>
    </row>
    <row r="280" spans="5:13" ht="20.100000000000001" customHeight="1">
      <c r="E280" s="36"/>
      <c r="F280" s="36"/>
      <c r="J280" s="116"/>
      <c r="K280" s="116"/>
      <c r="L280" s="116"/>
      <c r="M280" s="116"/>
    </row>
    <row r="281" spans="5:13" ht="20.100000000000001" customHeight="1">
      <c r="E281" s="36"/>
      <c r="F281" s="36"/>
      <c r="J281" s="116"/>
      <c r="K281" s="116"/>
      <c r="L281" s="116"/>
      <c r="M281" s="116"/>
    </row>
    <row r="282" spans="5:13" ht="20.100000000000001" customHeight="1">
      <c r="E282" s="36"/>
      <c r="F282" s="36"/>
      <c r="J282" s="116"/>
      <c r="K282" s="116"/>
      <c r="L282" s="116"/>
      <c r="M282" s="116"/>
    </row>
    <row r="283" spans="5:13" ht="20.100000000000001" customHeight="1">
      <c r="E283" s="36"/>
      <c r="F283" s="36"/>
      <c r="J283" s="116"/>
      <c r="K283" s="116"/>
      <c r="L283" s="116"/>
      <c r="M283" s="116"/>
    </row>
    <row r="284" spans="5:13" ht="20.100000000000001" customHeight="1">
      <c r="E284" s="36"/>
      <c r="F284" s="36"/>
      <c r="J284" s="116"/>
      <c r="K284" s="116"/>
      <c r="L284" s="116"/>
      <c r="M284" s="116"/>
    </row>
    <row r="285" spans="5:13" ht="20.100000000000001" customHeight="1">
      <c r="E285" s="36"/>
      <c r="F285" s="36"/>
      <c r="J285" s="116"/>
      <c r="K285" s="116"/>
      <c r="L285" s="116"/>
      <c r="M285" s="116"/>
    </row>
    <row r="286" spans="5:13" ht="20.100000000000001" customHeight="1">
      <c r="E286" s="36"/>
      <c r="F286" s="36"/>
      <c r="J286" s="116"/>
      <c r="K286" s="116"/>
      <c r="L286" s="116"/>
      <c r="M286" s="116"/>
    </row>
    <row r="287" spans="5:13" ht="20.100000000000001" customHeight="1">
      <c r="E287" s="36"/>
      <c r="F287" s="36"/>
      <c r="J287" s="116"/>
      <c r="K287" s="116"/>
      <c r="L287" s="116"/>
      <c r="M287" s="116"/>
    </row>
    <row r="288" spans="5:13" ht="20.100000000000001" customHeight="1">
      <c r="E288" s="36"/>
      <c r="F288" s="36"/>
      <c r="J288" s="116"/>
      <c r="K288" s="116"/>
      <c r="L288" s="116"/>
      <c r="M288" s="116"/>
    </row>
    <row r="289" spans="5:13" ht="20.100000000000001" customHeight="1">
      <c r="E289" s="36"/>
      <c r="F289" s="36"/>
      <c r="J289" s="116"/>
      <c r="K289" s="116"/>
      <c r="L289" s="116"/>
      <c r="M289" s="116"/>
    </row>
    <row r="290" spans="5:13" ht="20.100000000000001" customHeight="1">
      <c r="E290" s="36"/>
      <c r="F290" s="36"/>
      <c r="J290" s="116"/>
      <c r="K290" s="116"/>
      <c r="L290" s="116"/>
      <c r="M290" s="116"/>
    </row>
    <row r="291" spans="5:13" ht="20.100000000000001" customHeight="1">
      <c r="E291" s="36"/>
      <c r="F291" s="36"/>
      <c r="J291" s="116"/>
      <c r="K291" s="116"/>
      <c r="L291" s="116"/>
      <c r="M291" s="116"/>
    </row>
    <row r="292" spans="5:13" ht="20.100000000000001" customHeight="1">
      <c r="E292" s="36"/>
      <c r="F292" s="36"/>
      <c r="J292" s="116"/>
      <c r="K292" s="116"/>
      <c r="L292" s="116"/>
      <c r="M292" s="116"/>
    </row>
    <row r="293" spans="5:13" ht="20.100000000000001" customHeight="1">
      <c r="E293" s="36"/>
      <c r="F293" s="36"/>
      <c r="J293" s="116"/>
      <c r="K293" s="116"/>
      <c r="L293" s="116"/>
      <c r="M293" s="116"/>
    </row>
    <row r="294" spans="5:13" ht="20.100000000000001" customHeight="1">
      <c r="E294" s="36"/>
      <c r="F294" s="36"/>
      <c r="J294" s="116"/>
      <c r="K294" s="116"/>
      <c r="L294" s="116"/>
      <c r="M294" s="116"/>
    </row>
    <row r="295" spans="5:13" ht="20.100000000000001" customHeight="1">
      <c r="E295" s="36"/>
      <c r="F295" s="36"/>
      <c r="J295" s="116"/>
      <c r="K295" s="116"/>
      <c r="L295" s="116"/>
      <c r="M295" s="116"/>
    </row>
    <row r="296" spans="5:13" ht="20.100000000000001" customHeight="1">
      <c r="E296" s="36"/>
      <c r="F296" s="36"/>
      <c r="J296" s="116"/>
      <c r="K296" s="116"/>
      <c r="L296" s="116"/>
      <c r="M296" s="116"/>
    </row>
    <row r="297" spans="5:13" ht="20.100000000000001" customHeight="1">
      <c r="E297" s="36"/>
      <c r="F297" s="36"/>
      <c r="J297" s="116"/>
      <c r="K297" s="116"/>
      <c r="L297" s="116"/>
      <c r="M297" s="116"/>
    </row>
    <row r="298" spans="5:13" ht="20.100000000000001" customHeight="1">
      <c r="E298" s="36"/>
      <c r="F298" s="36"/>
      <c r="J298" s="116"/>
      <c r="K298" s="116"/>
      <c r="L298" s="116"/>
      <c r="M298" s="116"/>
    </row>
    <row r="299" spans="5:13" ht="20.100000000000001" customHeight="1">
      <c r="E299" s="36"/>
      <c r="F299" s="36"/>
      <c r="J299" s="116"/>
      <c r="K299" s="116"/>
      <c r="L299" s="116"/>
      <c r="M299" s="116"/>
    </row>
    <row r="300" spans="5:13" ht="20.100000000000001" customHeight="1">
      <c r="E300" s="36"/>
      <c r="F300" s="36"/>
      <c r="J300" s="116"/>
      <c r="K300" s="116"/>
      <c r="L300" s="116"/>
      <c r="M300" s="116"/>
    </row>
    <row r="301" spans="5:13" ht="20.100000000000001" customHeight="1">
      <c r="E301" s="36"/>
      <c r="F301" s="36"/>
      <c r="J301" s="116"/>
      <c r="K301" s="116"/>
      <c r="L301" s="116"/>
      <c r="M301" s="116"/>
    </row>
    <row r="302" spans="5:13" ht="20.100000000000001" customHeight="1">
      <c r="E302" s="36"/>
      <c r="F302" s="36"/>
      <c r="J302" s="116"/>
      <c r="K302" s="116"/>
      <c r="L302" s="116"/>
      <c r="M302" s="116"/>
    </row>
    <row r="303" spans="5:13" ht="20.100000000000001" customHeight="1">
      <c r="E303" s="36"/>
      <c r="F303" s="36"/>
      <c r="J303" s="116"/>
      <c r="K303" s="116"/>
      <c r="L303" s="116"/>
      <c r="M303" s="116"/>
    </row>
    <row r="304" spans="5:13" ht="20.100000000000001" customHeight="1">
      <c r="E304" s="36"/>
      <c r="F304" s="36"/>
      <c r="J304" s="116"/>
      <c r="K304" s="116"/>
      <c r="L304" s="116"/>
      <c r="M304" s="116"/>
    </row>
    <row r="305" spans="5:13" ht="20.100000000000001" customHeight="1">
      <c r="E305" s="36"/>
      <c r="F305" s="36"/>
      <c r="J305" s="116"/>
      <c r="K305" s="116"/>
      <c r="L305" s="116"/>
      <c r="M305" s="116"/>
    </row>
    <row r="306" spans="5:13" ht="20.100000000000001" customHeight="1">
      <c r="E306" s="36"/>
      <c r="F306" s="36"/>
      <c r="J306" s="116"/>
      <c r="K306" s="116"/>
      <c r="L306" s="116"/>
      <c r="M306" s="116"/>
    </row>
    <row r="307" spans="5:13" ht="20.100000000000001" customHeight="1">
      <c r="E307" s="36"/>
      <c r="F307" s="36"/>
      <c r="J307" s="116"/>
      <c r="K307" s="116"/>
      <c r="L307" s="116"/>
      <c r="M307" s="116"/>
    </row>
    <row r="308" spans="5:13" ht="20.100000000000001" customHeight="1">
      <c r="E308" s="36"/>
      <c r="F308" s="36"/>
      <c r="J308" s="116"/>
      <c r="K308" s="116"/>
      <c r="L308" s="116"/>
      <c r="M308" s="116"/>
    </row>
    <row r="309" spans="5:13" ht="20.100000000000001" customHeight="1">
      <c r="E309" s="36"/>
      <c r="F309" s="36"/>
      <c r="J309" s="116"/>
      <c r="K309" s="116"/>
      <c r="L309" s="116"/>
      <c r="M309" s="116"/>
    </row>
    <row r="310" spans="5:13" ht="20.100000000000001" customHeight="1">
      <c r="E310" s="36"/>
      <c r="F310" s="36"/>
      <c r="J310" s="116"/>
      <c r="K310" s="116"/>
      <c r="L310" s="116"/>
      <c r="M310" s="116"/>
    </row>
    <row r="311" spans="5:13" ht="20.100000000000001" customHeight="1">
      <c r="E311" s="36"/>
      <c r="F311" s="36"/>
      <c r="J311" s="116"/>
      <c r="K311" s="116"/>
      <c r="L311" s="116"/>
      <c r="M311" s="116"/>
    </row>
    <row r="312" spans="5:13" ht="20.100000000000001" customHeight="1">
      <c r="E312" s="36"/>
      <c r="F312" s="36"/>
      <c r="J312" s="116"/>
      <c r="K312" s="116"/>
      <c r="L312" s="116"/>
      <c r="M312" s="116"/>
    </row>
    <row r="313" spans="5:13" ht="20.100000000000001" customHeight="1">
      <c r="E313" s="36"/>
      <c r="F313" s="36"/>
      <c r="J313" s="116"/>
      <c r="K313" s="116"/>
      <c r="L313" s="116"/>
      <c r="M313" s="116"/>
    </row>
    <row r="314" spans="5:13" ht="20.100000000000001" customHeight="1">
      <c r="E314" s="36"/>
      <c r="F314" s="36"/>
      <c r="J314" s="116"/>
      <c r="K314" s="116"/>
      <c r="L314" s="116"/>
      <c r="M314" s="116"/>
    </row>
    <row r="315" spans="5:13" ht="20.100000000000001" customHeight="1">
      <c r="E315" s="36"/>
      <c r="F315" s="36"/>
      <c r="J315" s="116"/>
      <c r="K315" s="116"/>
      <c r="L315" s="116"/>
      <c r="M315" s="116"/>
    </row>
    <row r="316" spans="5:13" ht="20.100000000000001" customHeight="1">
      <c r="E316" s="36"/>
      <c r="F316" s="36"/>
      <c r="J316" s="116"/>
      <c r="K316" s="116"/>
      <c r="L316" s="116"/>
      <c r="M316" s="116"/>
    </row>
    <row r="317" spans="5:13" ht="20.100000000000001" customHeight="1">
      <c r="E317" s="36"/>
      <c r="F317" s="36"/>
      <c r="J317" s="116"/>
      <c r="K317" s="116"/>
      <c r="L317" s="116"/>
      <c r="M317" s="116"/>
    </row>
    <row r="318" spans="5:13" ht="20.100000000000001" customHeight="1">
      <c r="E318" s="36"/>
      <c r="F318" s="36"/>
      <c r="J318" s="116"/>
      <c r="K318" s="116"/>
      <c r="L318" s="116"/>
      <c r="M318" s="116"/>
    </row>
    <row r="319" spans="5:13" ht="20.100000000000001" customHeight="1">
      <c r="E319" s="36"/>
      <c r="F319" s="36"/>
      <c r="J319" s="116"/>
      <c r="K319" s="116"/>
      <c r="L319" s="116"/>
      <c r="M319" s="116"/>
    </row>
    <row r="320" spans="5:13" ht="20.100000000000001" customHeight="1">
      <c r="E320" s="36"/>
      <c r="F320" s="36"/>
      <c r="J320" s="116"/>
      <c r="K320" s="116"/>
      <c r="L320" s="116"/>
      <c r="M320" s="116"/>
    </row>
    <row r="321" spans="5:13" ht="20.100000000000001" customHeight="1">
      <c r="E321" s="36"/>
      <c r="F321" s="36"/>
      <c r="J321" s="116"/>
      <c r="K321" s="116"/>
      <c r="L321" s="116"/>
      <c r="M321" s="116"/>
    </row>
    <row r="322" spans="5:13" ht="20.100000000000001" customHeight="1">
      <c r="E322" s="36"/>
      <c r="F322" s="36"/>
      <c r="J322" s="116"/>
      <c r="K322" s="116"/>
      <c r="L322" s="116"/>
      <c r="M322" s="116"/>
    </row>
    <row r="323" spans="5:13" ht="20.100000000000001" customHeight="1">
      <c r="E323" s="36"/>
      <c r="F323" s="36"/>
      <c r="J323" s="116"/>
      <c r="K323" s="116"/>
      <c r="L323" s="116"/>
      <c r="M323" s="116"/>
    </row>
    <row r="324" spans="5:13" ht="20.100000000000001" customHeight="1">
      <c r="E324" s="36"/>
      <c r="F324" s="36"/>
      <c r="J324" s="116"/>
      <c r="K324" s="116"/>
      <c r="L324" s="116"/>
      <c r="M324" s="116"/>
    </row>
    <row r="325" spans="5:13" ht="20.100000000000001" customHeight="1">
      <c r="E325" s="36"/>
      <c r="F325" s="36"/>
      <c r="J325" s="116"/>
      <c r="K325" s="116"/>
      <c r="L325" s="116"/>
      <c r="M325" s="116"/>
    </row>
    <row r="326" spans="5:13" ht="20.100000000000001" customHeight="1">
      <c r="E326" s="36"/>
      <c r="F326" s="36"/>
      <c r="J326" s="116"/>
      <c r="K326" s="116"/>
      <c r="L326" s="116"/>
      <c r="M326" s="116"/>
    </row>
    <row r="327" spans="5:13" ht="20.100000000000001" customHeight="1">
      <c r="E327" s="36"/>
      <c r="F327" s="36"/>
      <c r="J327" s="116"/>
      <c r="K327" s="116"/>
      <c r="L327" s="116"/>
      <c r="M327" s="116"/>
    </row>
    <row r="328" spans="5:13" ht="20.100000000000001" customHeight="1">
      <c r="E328" s="36"/>
      <c r="F328" s="36"/>
      <c r="J328" s="116"/>
      <c r="K328" s="116"/>
      <c r="L328" s="116"/>
      <c r="M328" s="116"/>
    </row>
    <row r="329" spans="5:13" ht="20.100000000000001" customHeight="1">
      <c r="E329" s="36"/>
      <c r="F329" s="36"/>
      <c r="J329" s="116"/>
      <c r="K329" s="116"/>
      <c r="L329" s="116"/>
      <c r="M329" s="116"/>
    </row>
    <row r="330" spans="5:13" ht="20.100000000000001" customHeight="1">
      <c r="E330" s="36"/>
      <c r="F330" s="36"/>
      <c r="J330" s="116"/>
      <c r="K330" s="116"/>
      <c r="L330" s="116"/>
      <c r="M330" s="116"/>
    </row>
    <row r="331" spans="5:13" ht="20.100000000000001" customHeight="1">
      <c r="E331" s="36"/>
      <c r="F331" s="36"/>
      <c r="J331" s="116"/>
      <c r="K331" s="116"/>
      <c r="L331" s="116"/>
      <c r="M331" s="116"/>
    </row>
    <row r="332" spans="5:13" ht="20.100000000000001" customHeight="1">
      <c r="E332" s="36"/>
      <c r="F332" s="36"/>
      <c r="J332" s="116"/>
      <c r="K332" s="116"/>
      <c r="L332" s="116"/>
      <c r="M332" s="116"/>
    </row>
    <row r="333" spans="5:13" ht="20.100000000000001" customHeight="1">
      <c r="E333" s="36"/>
      <c r="F333" s="36"/>
      <c r="J333" s="116"/>
      <c r="K333" s="116"/>
      <c r="L333" s="116"/>
      <c r="M333" s="116"/>
    </row>
    <row r="334" spans="5:13" ht="20.100000000000001" customHeight="1">
      <c r="E334" s="36"/>
      <c r="F334" s="36"/>
      <c r="J334" s="116"/>
      <c r="K334" s="116"/>
      <c r="L334" s="116"/>
      <c r="M334" s="116"/>
    </row>
    <row r="335" spans="5:13" ht="20.100000000000001" customHeight="1">
      <c r="E335" s="36"/>
      <c r="F335" s="36"/>
      <c r="J335" s="116"/>
      <c r="K335" s="116"/>
      <c r="L335" s="116"/>
      <c r="M335" s="116"/>
    </row>
    <row r="336" spans="5:13" ht="20.100000000000001" customHeight="1">
      <c r="E336" s="36"/>
      <c r="F336" s="36"/>
      <c r="J336" s="116"/>
      <c r="K336" s="116"/>
      <c r="L336" s="116"/>
      <c r="M336" s="116"/>
    </row>
    <row r="337" spans="5:13" ht="20.100000000000001" customHeight="1">
      <c r="E337" s="36"/>
      <c r="F337" s="36"/>
      <c r="J337" s="116"/>
      <c r="K337" s="116"/>
      <c r="L337" s="116"/>
      <c r="M337" s="116"/>
    </row>
    <row r="338" spans="5:13" ht="20.100000000000001" customHeight="1">
      <c r="E338" s="36"/>
      <c r="F338" s="36"/>
      <c r="J338" s="116"/>
      <c r="K338" s="116"/>
      <c r="L338" s="116"/>
      <c r="M338" s="116"/>
    </row>
    <row r="339" spans="5:13" ht="20.100000000000001" customHeight="1">
      <c r="E339" s="36"/>
      <c r="F339" s="36"/>
      <c r="J339" s="116"/>
      <c r="K339" s="116"/>
      <c r="L339" s="116"/>
      <c r="M339" s="116"/>
    </row>
    <row r="340" spans="5:13" ht="20.100000000000001" customHeight="1">
      <c r="E340" s="36"/>
      <c r="F340" s="36"/>
      <c r="J340" s="116"/>
      <c r="K340" s="116"/>
      <c r="L340" s="116"/>
      <c r="M340" s="116"/>
    </row>
    <row r="341" spans="5:13" ht="20.100000000000001" customHeight="1">
      <c r="E341" s="36"/>
      <c r="F341" s="36"/>
      <c r="J341" s="116"/>
      <c r="K341" s="116"/>
      <c r="L341" s="116"/>
      <c r="M341" s="116"/>
    </row>
    <row r="342" spans="5:13" ht="20.100000000000001" customHeight="1">
      <c r="E342" s="36"/>
      <c r="F342" s="36"/>
      <c r="J342" s="116"/>
      <c r="K342" s="116"/>
      <c r="L342" s="116"/>
      <c r="M342" s="116"/>
    </row>
    <row r="343" spans="5:13" ht="20.100000000000001" customHeight="1">
      <c r="E343" s="36"/>
      <c r="F343" s="36"/>
      <c r="J343" s="116"/>
      <c r="K343" s="116"/>
      <c r="L343" s="116"/>
      <c r="M343" s="116"/>
    </row>
    <row r="344" spans="5:13" ht="20.100000000000001" customHeight="1">
      <c r="E344" s="36"/>
      <c r="F344" s="36"/>
      <c r="J344" s="116"/>
      <c r="K344" s="116"/>
      <c r="L344" s="116"/>
      <c r="M344" s="116"/>
    </row>
    <row r="345" spans="5:13" ht="20.100000000000001" customHeight="1">
      <c r="E345" s="36"/>
      <c r="F345" s="36"/>
      <c r="J345" s="116"/>
      <c r="K345" s="116"/>
      <c r="L345" s="116"/>
      <c r="M345" s="116"/>
    </row>
    <row r="346" spans="5:13" ht="20.100000000000001" customHeight="1">
      <c r="E346" s="36"/>
      <c r="F346" s="36"/>
      <c r="J346" s="116"/>
      <c r="K346" s="116"/>
      <c r="L346" s="116"/>
      <c r="M346" s="116"/>
    </row>
    <row r="347" spans="5:13" ht="20.100000000000001" customHeight="1">
      <c r="E347" s="36"/>
      <c r="F347" s="36"/>
      <c r="J347" s="116"/>
      <c r="K347" s="116"/>
      <c r="L347" s="116"/>
      <c r="M347" s="116"/>
    </row>
    <row r="348" spans="5:13" ht="20.100000000000001" customHeight="1">
      <c r="E348" s="36"/>
      <c r="F348" s="36"/>
      <c r="J348" s="116"/>
      <c r="K348" s="116"/>
      <c r="L348" s="116"/>
      <c r="M348" s="116"/>
    </row>
    <row r="349" spans="5:13" ht="20.100000000000001" customHeight="1">
      <c r="E349" s="36"/>
      <c r="F349" s="36"/>
      <c r="J349" s="116"/>
      <c r="K349" s="116"/>
      <c r="L349" s="116"/>
      <c r="M349" s="116"/>
    </row>
    <row r="350" spans="5:13" ht="20.100000000000001" customHeight="1">
      <c r="E350" s="36"/>
      <c r="F350" s="36"/>
      <c r="J350" s="116"/>
      <c r="K350" s="116"/>
      <c r="L350" s="116"/>
      <c r="M350" s="116"/>
    </row>
    <row r="351" spans="5:13" ht="20.100000000000001" customHeight="1">
      <c r="E351" s="36"/>
      <c r="F351" s="36"/>
      <c r="J351" s="116"/>
      <c r="K351" s="116"/>
      <c r="L351" s="116"/>
      <c r="M351" s="116"/>
    </row>
    <row r="352" spans="5:13" ht="20.100000000000001" customHeight="1">
      <c r="E352" s="36"/>
      <c r="F352" s="36"/>
      <c r="J352" s="116"/>
      <c r="K352" s="116"/>
      <c r="L352" s="116"/>
      <c r="M352" s="116"/>
    </row>
    <row r="353" spans="5:13" ht="20.100000000000001" customHeight="1">
      <c r="E353" s="36"/>
      <c r="F353" s="36"/>
      <c r="J353" s="116"/>
      <c r="K353" s="116"/>
      <c r="L353" s="116"/>
      <c r="M353" s="116"/>
    </row>
    <row r="354" spans="5:13" ht="20.100000000000001" customHeight="1">
      <c r="E354" s="36"/>
      <c r="F354" s="36"/>
      <c r="J354" s="116"/>
      <c r="K354" s="116"/>
      <c r="L354" s="116"/>
      <c r="M354" s="116"/>
    </row>
    <row r="355" spans="5:13" ht="20.100000000000001" customHeight="1">
      <c r="E355" s="36"/>
      <c r="F355" s="36"/>
      <c r="J355" s="116"/>
      <c r="K355" s="116"/>
      <c r="L355" s="116"/>
      <c r="M355" s="116"/>
    </row>
    <row r="356" spans="5:13" ht="20.100000000000001" customHeight="1">
      <c r="E356" s="36"/>
      <c r="F356" s="36"/>
      <c r="J356" s="116"/>
      <c r="K356" s="116"/>
      <c r="L356" s="116"/>
      <c r="M356" s="116"/>
    </row>
    <row r="357" spans="5:13" ht="20.100000000000001" customHeight="1">
      <c r="E357" s="36"/>
      <c r="F357" s="36"/>
      <c r="J357" s="116"/>
      <c r="K357" s="116"/>
      <c r="L357" s="116"/>
      <c r="M357" s="116"/>
    </row>
    <row r="358" spans="5:13" ht="20.100000000000001" customHeight="1">
      <c r="E358" s="36"/>
      <c r="F358" s="36"/>
      <c r="J358" s="116"/>
      <c r="K358" s="116"/>
      <c r="L358" s="116"/>
      <c r="M358" s="116"/>
    </row>
    <row r="359" spans="5:13" ht="20.100000000000001" customHeight="1">
      <c r="E359" s="36"/>
      <c r="F359" s="36"/>
      <c r="J359" s="116"/>
      <c r="K359" s="116"/>
      <c r="L359" s="116"/>
      <c r="M359" s="116"/>
    </row>
    <row r="360" spans="5:13" ht="20.100000000000001" customHeight="1">
      <c r="E360" s="36"/>
      <c r="F360" s="36"/>
      <c r="J360" s="116"/>
      <c r="K360" s="116"/>
      <c r="L360" s="116"/>
      <c r="M360" s="116"/>
    </row>
    <row r="361" spans="5:13" ht="20.100000000000001" customHeight="1">
      <c r="E361" s="36"/>
      <c r="F361" s="36"/>
      <c r="J361" s="116"/>
      <c r="K361" s="116"/>
      <c r="L361" s="116"/>
      <c r="M361" s="116"/>
    </row>
    <row r="362" spans="5:13" ht="20.100000000000001" customHeight="1">
      <c r="E362" s="36"/>
      <c r="F362" s="36"/>
      <c r="J362" s="116"/>
      <c r="K362" s="116"/>
      <c r="L362" s="116"/>
      <c r="M362" s="116"/>
    </row>
    <row r="363" spans="5:13" ht="20.100000000000001" customHeight="1">
      <c r="E363" s="36"/>
      <c r="F363" s="36"/>
      <c r="J363" s="116"/>
      <c r="K363" s="116"/>
      <c r="L363" s="116"/>
      <c r="M363" s="116"/>
    </row>
    <row r="364" spans="5:13" ht="20.100000000000001" customHeight="1">
      <c r="E364" s="36"/>
      <c r="F364" s="36"/>
      <c r="J364" s="116"/>
      <c r="K364" s="116"/>
      <c r="L364" s="116"/>
      <c r="M364" s="116"/>
    </row>
    <row r="365" spans="5:13" ht="20.100000000000001" customHeight="1">
      <c r="E365" s="36"/>
      <c r="F365" s="36"/>
      <c r="J365" s="116"/>
      <c r="K365" s="116"/>
      <c r="L365" s="116"/>
      <c r="M365" s="116"/>
    </row>
    <row r="366" spans="5:13" ht="20.100000000000001" customHeight="1">
      <c r="E366" s="36"/>
      <c r="F366" s="36"/>
      <c r="J366" s="116"/>
      <c r="K366" s="116"/>
      <c r="L366" s="116"/>
      <c r="M366" s="116"/>
    </row>
    <row r="367" spans="5:13" ht="20.100000000000001" customHeight="1">
      <c r="E367" s="36"/>
      <c r="F367" s="36"/>
      <c r="J367" s="116"/>
      <c r="K367" s="116"/>
      <c r="L367" s="116"/>
      <c r="M367" s="116"/>
    </row>
    <row r="368" spans="5:13" ht="20.100000000000001" customHeight="1">
      <c r="E368" s="36"/>
      <c r="F368" s="36"/>
      <c r="J368" s="116"/>
      <c r="K368" s="116"/>
      <c r="L368" s="116"/>
      <c r="M368" s="116"/>
    </row>
    <row r="369" spans="5:13" ht="20.100000000000001" customHeight="1">
      <c r="E369" s="36"/>
      <c r="F369" s="36"/>
      <c r="J369" s="116"/>
      <c r="K369" s="116"/>
      <c r="L369" s="116"/>
      <c r="M369" s="116"/>
    </row>
    <row r="370" spans="5:13" ht="20.100000000000001" customHeight="1">
      <c r="E370" s="36"/>
      <c r="F370" s="36"/>
      <c r="J370" s="116"/>
      <c r="K370" s="116"/>
      <c r="L370" s="116"/>
      <c r="M370" s="116"/>
    </row>
    <row r="371" spans="5:13" ht="20.100000000000001" customHeight="1">
      <c r="E371" s="36"/>
      <c r="F371" s="36"/>
      <c r="J371" s="116"/>
      <c r="K371" s="116"/>
      <c r="L371" s="116"/>
      <c r="M371" s="116"/>
    </row>
    <row r="372" spans="5:13" ht="20.100000000000001" customHeight="1">
      <c r="E372" s="36"/>
      <c r="F372" s="36"/>
      <c r="J372" s="116"/>
      <c r="K372" s="116"/>
      <c r="L372" s="116"/>
      <c r="M372" s="116"/>
    </row>
    <row r="373" spans="5:13" ht="20.100000000000001" customHeight="1">
      <c r="E373" s="36"/>
      <c r="F373" s="36"/>
      <c r="J373" s="116"/>
      <c r="K373" s="116"/>
      <c r="L373" s="116"/>
      <c r="M373" s="116"/>
    </row>
    <row r="374" spans="5:13" ht="20.100000000000001" customHeight="1">
      <c r="E374" s="36"/>
      <c r="F374" s="36"/>
      <c r="J374" s="116"/>
      <c r="K374" s="116"/>
      <c r="L374" s="116"/>
      <c r="M374" s="116"/>
    </row>
    <row r="375" spans="5:13" ht="20.100000000000001" customHeight="1">
      <c r="E375" s="36"/>
      <c r="F375" s="36"/>
      <c r="J375" s="116"/>
      <c r="K375" s="116"/>
      <c r="L375" s="116"/>
      <c r="M375" s="116"/>
    </row>
    <row r="376" spans="5:13" ht="20.100000000000001" customHeight="1">
      <c r="E376" s="36"/>
      <c r="F376" s="36"/>
      <c r="J376" s="116"/>
      <c r="K376" s="116"/>
      <c r="L376" s="116"/>
      <c r="M376" s="116"/>
    </row>
    <row r="377" spans="5:13" ht="20.100000000000001" customHeight="1">
      <c r="E377" s="36"/>
      <c r="F377" s="36"/>
      <c r="J377" s="116"/>
      <c r="K377" s="116"/>
      <c r="L377" s="116"/>
      <c r="M377" s="116"/>
    </row>
    <row r="378" spans="5:13" ht="20.100000000000001" customHeight="1">
      <c r="E378" s="36"/>
      <c r="F378" s="36"/>
      <c r="J378" s="116"/>
      <c r="K378" s="116"/>
      <c r="L378" s="116"/>
      <c r="M378" s="116"/>
    </row>
    <row r="379" spans="5:13" ht="20.100000000000001" customHeight="1">
      <c r="E379" s="36"/>
      <c r="F379" s="36"/>
      <c r="J379" s="116"/>
      <c r="K379" s="116"/>
      <c r="L379" s="116"/>
      <c r="M379" s="116"/>
    </row>
    <row r="380" spans="5:13" ht="20.100000000000001" customHeight="1">
      <c r="E380" s="36"/>
      <c r="F380" s="36"/>
      <c r="J380" s="116"/>
      <c r="K380" s="116"/>
      <c r="L380" s="116"/>
      <c r="M380" s="116"/>
    </row>
    <row r="381" spans="5:13" ht="20.100000000000001" customHeight="1">
      <c r="E381" s="36"/>
      <c r="F381" s="36"/>
      <c r="J381" s="116"/>
      <c r="K381" s="116"/>
      <c r="L381" s="116"/>
      <c r="M381" s="116"/>
    </row>
    <row r="382" spans="5:13" ht="20.100000000000001" customHeight="1">
      <c r="E382" s="36"/>
      <c r="F382" s="36"/>
      <c r="J382" s="116"/>
      <c r="K382" s="116"/>
      <c r="L382" s="116"/>
      <c r="M382" s="116"/>
    </row>
    <row r="383" spans="5:13" ht="20.100000000000001" customHeight="1">
      <c r="E383" s="36"/>
      <c r="F383" s="36"/>
      <c r="J383" s="116"/>
      <c r="K383" s="116"/>
      <c r="L383" s="116"/>
      <c r="M383" s="116"/>
    </row>
    <row r="384" spans="5:13" ht="20.100000000000001" customHeight="1">
      <c r="E384" s="36"/>
      <c r="F384" s="36"/>
      <c r="J384" s="116"/>
      <c r="K384" s="116"/>
      <c r="L384" s="116"/>
      <c r="M384" s="116"/>
    </row>
    <row r="385" spans="5:13" ht="20.100000000000001" customHeight="1">
      <c r="E385" s="36"/>
      <c r="F385" s="36"/>
      <c r="J385" s="116"/>
      <c r="K385" s="116"/>
      <c r="L385" s="116"/>
      <c r="M385" s="116"/>
    </row>
    <row r="386" spans="5:13" ht="20.100000000000001" customHeight="1">
      <c r="E386" s="36"/>
      <c r="F386" s="36"/>
      <c r="J386" s="116"/>
      <c r="K386" s="116"/>
      <c r="L386" s="116"/>
      <c r="M386" s="116"/>
    </row>
    <row r="387" spans="5:13" ht="20.100000000000001" customHeight="1">
      <c r="E387" s="36"/>
      <c r="F387" s="36"/>
      <c r="J387" s="116"/>
      <c r="K387" s="116"/>
      <c r="L387" s="116"/>
      <c r="M387" s="116"/>
    </row>
    <row r="388" spans="5:13" ht="20.100000000000001" customHeight="1">
      <c r="E388" s="36"/>
      <c r="F388" s="36"/>
      <c r="J388" s="116"/>
      <c r="K388" s="116"/>
      <c r="L388" s="116"/>
      <c r="M388" s="116"/>
    </row>
    <row r="389" spans="5:13" ht="20.100000000000001" customHeight="1">
      <c r="E389" s="36"/>
      <c r="F389" s="36"/>
      <c r="J389" s="116"/>
      <c r="K389" s="116"/>
      <c r="L389" s="116"/>
      <c r="M389" s="116"/>
    </row>
    <row r="390" spans="5:13" ht="20.100000000000001" customHeight="1">
      <c r="E390" s="36"/>
      <c r="F390" s="36"/>
      <c r="J390" s="116"/>
      <c r="K390" s="116"/>
      <c r="L390" s="116"/>
      <c r="M390" s="116"/>
    </row>
    <row r="391" spans="5:13" ht="20.100000000000001" customHeight="1">
      <c r="E391" s="36"/>
      <c r="F391" s="36"/>
      <c r="J391" s="116"/>
      <c r="K391" s="116"/>
      <c r="L391" s="116"/>
      <c r="M391" s="116"/>
    </row>
    <row r="392" spans="5:13" ht="20.100000000000001" customHeight="1">
      <c r="E392" s="36"/>
      <c r="F392" s="36"/>
      <c r="J392" s="116"/>
      <c r="K392" s="116"/>
      <c r="L392" s="116"/>
      <c r="M392" s="116"/>
    </row>
    <row r="393" spans="5:13" ht="20.100000000000001" customHeight="1">
      <c r="E393" s="36"/>
      <c r="F393" s="36"/>
      <c r="J393" s="116"/>
      <c r="K393" s="116"/>
      <c r="L393" s="116"/>
      <c r="M393" s="116"/>
    </row>
    <row r="394" spans="5:13" ht="20.100000000000001" customHeight="1">
      <c r="E394" s="36"/>
      <c r="F394" s="36"/>
      <c r="J394" s="116"/>
      <c r="K394" s="116"/>
      <c r="L394" s="116"/>
      <c r="M394" s="116"/>
    </row>
    <row r="395" spans="5:13" ht="20.100000000000001" customHeight="1">
      <c r="E395" s="36"/>
      <c r="F395" s="36"/>
      <c r="J395" s="116"/>
      <c r="K395" s="116"/>
      <c r="L395" s="116"/>
      <c r="M395" s="116"/>
    </row>
    <row r="396" spans="5:13" ht="20.100000000000001" customHeight="1">
      <c r="E396" s="36"/>
      <c r="F396" s="36"/>
      <c r="J396" s="116"/>
      <c r="K396" s="116"/>
      <c r="L396" s="116"/>
      <c r="M396" s="116"/>
    </row>
    <row r="397" spans="5:13" ht="20.100000000000001" customHeight="1">
      <c r="E397" s="36"/>
      <c r="F397" s="36"/>
      <c r="J397" s="116"/>
      <c r="K397" s="116"/>
      <c r="L397" s="116"/>
      <c r="M397" s="116"/>
    </row>
    <row r="398" spans="5:13" ht="20.100000000000001" customHeight="1">
      <c r="E398" s="36"/>
      <c r="F398" s="36"/>
      <c r="J398" s="116"/>
      <c r="K398" s="116"/>
      <c r="L398" s="116"/>
      <c r="M398" s="116"/>
    </row>
    <row r="399" spans="5:13" ht="20.100000000000001" customHeight="1">
      <c r="E399" s="36"/>
      <c r="F399" s="36"/>
      <c r="J399" s="116"/>
      <c r="K399" s="116"/>
      <c r="L399" s="116"/>
      <c r="M399" s="116"/>
    </row>
    <row r="400" spans="5:13" ht="20.100000000000001" customHeight="1">
      <c r="E400" s="36"/>
      <c r="F400" s="36"/>
      <c r="J400" s="116"/>
      <c r="K400" s="116"/>
      <c r="L400" s="116"/>
      <c r="M400" s="116"/>
    </row>
    <row r="401" spans="5:13" ht="20.100000000000001" customHeight="1">
      <c r="E401" s="36"/>
      <c r="F401" s="36"/>
      <c r="J401" s="116"/>
      <c r="K401" s="116"/>
      <c r="L401" s="116"/>
      <c r="M401" s="116"/>
    </row>
    <row r="402" spans="5:13" ht="20.100000000000001" customHeight="1">
      <c r="E402" s="36"/>
      <c r="F402" s="36"/>
      <c r="J402" s="116"/>
      <c r="K402" s="116"/>
      <c r="L402" s="116"/>
      <c r="M402" s="116"/>
    </row>
    <row r="403" spans="5:13" ht="20.100000000000001" customHeight="1">
      <c r="E403" s="36"/>
      <c r="F403" s="36"/>
      <c r="J403" s="116"/>
      <c r="K403" s="116"/>
      <c r="L403" s="116"/>
      <c r="M403" s="116"/>
    </row>
    <row r="404" spans="5:13" ht="20.100000000000001" customHeight="1">
      <c r="E404" s="36"/>
      <c r="F404" s="36"/>
      <c r="J404" s="116"/>
      <c r="K404" s="116"/>
      <c r="L404" s="116"/>
      <c r="M404" s="116"/>
    </row>
    <row r="405" spans="5:13" ht="20.100000000000001" customHeight="1">
      <c r="E405" s="36"/>
      <c r="F405" s="36"/>
      <c r="J405" s="116"/>
      <c r="K405" s="116"/>
      <c r="L405" s="116"/>
      <c r="M405" s="116"/>
    </row>
    <row r="406" spans="5:13" ht="20.100000000000001" customHeight="1">
      <c r="E406" s="36"/>
      <c r="F406" s="36"/>
      <c r="J406" s="116"/>
      <c r="K406" s="116"/>
      <c r="L406" s="116"/>
      <c r="M406" s="116"/>
    </row>
    <row r="407" spans="5:13" ht="20.100000000000001" customHeight="1">
      <c r="E407" s="36"/>
      <c r="F407" s="36"/>
      <c r="J407" s="116"/>
      <c r="K407" s="116"/>
      <c r="L407" s="116"/>
      <c r="M407" s="116"/>
    </row>
    <row r="408" spans="5:13" ht="20.100000000000001" customHeight="1">
      <c r="E408" s="36"/>
      <c r="F408" s="36"/>
      <c r="J408" s="116"/>
      <c r="K408" s="116"/>
      <c r="L408" s="116"/>
      <c r="M408" s="116"/>
    </row>
    <row r="409" spans="5:13" ht="20.100000000000001" customHeight="1">
      <c r="E409" s="36"/>
      <c r="F409" s="36"/>
      <c r="J409" s="116"/>
      <c r="K409" s="116"/>
      <c r="L409" s="116"/>
      <c r="M409" s="116"/>
    </row>
    <row r="410" spans="5:13" ht="20.100000000000001" customHeight="1">
      <c r="E410" s="36"/>
      <c r="F410" s="36"/>
      <c r="J410" s="116"/>
      <c r="K410" s="116"/>
      <c r="L410" s="116"/>
      <c r="M410" s="116"/>
    </row>
    <row r="411" spans="5:13" ht="20.100000000000001" customHeight="1">
      <c r="E411" s="36"/>
      <c r="F411" s="36"/>
      <c r="J411" s="116"/>
      <c r="K411" s="116"/>
      <c r="L411" s="116"/>
      <c r="M411" s="116"/>
    </row>
    <row r="412" spans="5:13" ht="20.100000000000001" customHeight="1">
      <c r="E412" s="36"/>
      <c r="F412" s="36"/>
      <c r="J412" s="116"/>
      <c r="K412" s="116"/>
      <c r="L412" s="116"/>
      <c r="M412" s="116"/>
    </row>
    <row r="413" spans="5:13" ht="20.100000000000001" customHeight="1">
      <c r="E413" s="36"/>
      <c r="F413" s="36"/>
      <c r="J413" s="116"/>
      <c r="K413" s="116"/>
      <c r="L413" s="116"/>
      <c r="M413" s="116"/>
    </row>
    <row r="414" spans="5:13" ht="20.100000000000001" customHeight="1">
      <c r="E414" s="36"/>
      <c r="F414" s="36"/>
      <c r="J414" s="116"/>
      <c r="K414" s="116"/>
      <c r="L414" s="116"/>
      <c r="M414" s="116"/>
    </row>
    <row r="415" spans="5:13" ht="20.100000000000001" customHeight="1">
      <c r="E415" s="36"/>
      <c r="F415" s="36"/>
      <c r="J415" s="116"/>
      <c r="K415" s="116"/>
      <c r="L415" s="116"/>
      <c r="M415" s="116"/>
    </row>
    <row r="416" spans="5:13" ht="20.100000000000001" customHeight="1">
      <c r="E416" s="36"/>
      <c r="F416" s="36"/>
      <c r="J416" s="116"/>
      <c r="K416" s="116"/>
      <c r="L416" s="116"/>
      <c r="M416" s="116"/>
    </row>
    <row r="417" spans="5:13" ht="20.100000000000001" customHeight="1">
      <c r="E417" s="36"/>
      <c r="F417" s="36"/>
      <c r="J417" s="116"/>
      <c r="K417" s="116"/>
      <c r="L417" s="116"/>
      <c r="M417" s="116"/>
    </row>
    <row r="418" spans="5:13" ht="20.100000000000001" customHeight="1">
      <c r="E418" s="36"/>
      <c r="F418" s="36"/>
      <c r="J418" s="116"/>
      <c r="K418" s="116"/>
      <c r="L418" s="116"/>
      <c r="M418" s="116"/>
    </row>
    <row r="419" spans="5:13" ht="20.100000000000001" customHeight="1">
      <c r="E419" s="36"/>
      <c r="F419" s="36"/>
      <c r="J419" s="116"/>
      <c r="K419" s="116"/>
      <c r="L419" s="116"/>
      <c r="M419" s="116"/>
    </row>
    <row r="420" spans="5:13" ht="20.100000000000001" customHeight="1">
      <c r="E420" s="36"/>
      <c r="F420" s="36"/>
      <c r="J420" s="116"/>
      <c r="K420" s="116"/>
      <c r="L420" s="116"/>
      <c r="M420" s="116"/>
    </row>
    <row r="421" spans="5:13" ht="20.100000000000001" customHeight="1">
      <c r="E421" s="36"/>
      <c r="F421" s="36"/>
      <c r="J421" s="116"/>
      <c r="K421" s="116"/>
      <c r="L421" s="116"/>
      <c r="M421" s="116"/>
    </row>
    <row r="422" spans="5:13" ht="20.100000000000001" customHeight="1">
      <c r="E422" s="36"/>
      <c r="F422" s="36"/>
      <c r="J422" s="116"/>
      <c r="K422" s="116"/>
      <c r="L422" s="116"/>
      <c r="M422" s="116"/>
    </row>
    <row r="423" spans="5:13" ht="20.100000000000001" customHeight="1">
      <c r="E423" s="36"/>
      <c r="F423" s="36"/>
      <c r="J423" s="116"/>
      <c r="K423" s="116"/>
      <c r="L423" s="116"/>
      <c r="M423" s="116"/>
    </row>
    <row r="424" spans="5:13" ht="20.100000000000001" customHeight="1">
      <c r="E424" s="36"/>
      <c r="F424" s="36"/>
      <c r="J424" s="116"/>
      <c r="K424" s="116"/>
      <c r="L424" s="116"/>
      <c r="M424" s="116"/>
    </row>
    <row r="425" spans="5:13" ht="20.100000000000001" customHeight="1">
      <c r="E425" s="36"/>
      <c r="F425" s="36"/>
      <c r="J425" s="116"/>
      <c r="K425" s="116"/>
      <c r="L425" s="116"/>
      <c r="M425" s="116"/>
    </row>
    <row r="426" spans="5:13" ht="20.100000000000001" customHeight="1">
      <c r="E426" s="36"/>
      <c r="F426" s="36"/>
      <c r="J426" s="116"/>
      <c r="K426" s="116"/>
      <c r="L426" s="116"/>
      <c r="M426" s="116"/>
    </row>
    <row r="427" spans="5:13" ht="20.100000000000001" customHeight="1">
      <c r="E427" s="36"/>
      <c r="F427" s="36"/>
      <c r="J427" s="116"/>
      <c r="K427" s="116"/>
      <c r="L427" s="116"/>
      <c r="M427" s="116"/>
    </row>
    <row r="428" spans="5:13" ht="20.100000000000001" customHeight="1">
      <c r="E428" s="36"/>
      <c r="F428" s="36"/>
      <c r="J428" s="116"/>
      <c r="K428" s="116"/>
      <c r="L428" s="116"/>
      <c r="M428" s="116"/>
    </row>
    <row r="429" spans="5:13" ht="20.100000000000001" customHeight="1">
      <c r="E429" s="36"/>
      <c r="F429" s="36"/>
      <c r="J429" s="116"/>
      <c r="K429" s="116"/>
      <c r="L429" s="116"/>
      <c r="M429" s="116"/>
    </row>
    <row r="430" spans="5:13" ht="20.100000000000001" customHeight="1">
      <c r="E430" s="36"/>
      <c r="F430" s="36"/>
      <c r="J430" s="116"/>
      <c r="K430" s="116"/>
      <c r="L430" s="116"/>
      <c r="M430" s="116"/>
    </row>
    <row r="431" spans="5:13" ht="20.100000000000001" customHeight="1">
      <c r="E431" s="36"/>
      <c r="F431" s="36"/>
      <c r="J431" s="116"/>
      <c r="K431" s="116"/>
      <c r="L431" s="116"/>
      <c r="M431" s="116"/>
    </row>
    <row r="432" spans="5:13" ht="20.100000000000001" customHeight="1">
      <c r="E432" s="36"/>
      <c r="F432" s="36"/>
      <c r="J432" s="116"/>
      <c r="K432" s="116"/>
      <c r="L432" s="116"/>
      <c r="M432" s="116"/>
    </row>
    <row r="433" spans="5:13" ht="20.100000000000001" customHeight="1">
      <c r="E433" s="36"/>
      <c r="F433" s="36"/>
      <c r="J433" s="116"/>
      <c r="K433" s="116"/>
      <c r="L433" s="116"/>
      <c r="M433" s="116"/>
    </row>
    <row r="434" spans="5:13" ht="20.100000000000001" customHeight="1">
      <c r="E434" s="36"/>
      <c r="F434" s="36"/>
      <c r="J434" s="116"/>
      <c r="K434" s="116"/>
      <c r="L434" s="116"/>
      <c r="M434" s="116"/>
    </row>
    <row r="435" spans="5:13" ht="20.100000000000001" customHeight="1">
      <c r="E435" s="36"/>
      <c r="F435" s="36"/>
      <c r="J435" s="116"/>
      <c r="K435" s="116"/>
      <c r="L435" s="116"/>
      <c r="M435" s="116"/>
    </row>
    <row r="436" spans="5:13" ht="20.100000000000001" customHeight="1">
      <c r="E436" s="36"/>
      <c r="F436" s="36"/>
      <c r="J436" s="116"/>
      <c r="K436" s="116"/>
      <c r="L436" s="116"/>
      <c r="M436" s="116"/>
    </row>
    <row r="437" spans="5:13" ht="20.100000000000001" customHeight="1">
      <c r="E437" s="36"/>
      <c r="F437" s="36"/>
      <c r="J437" s="116"/>
      <c r="K437" s="116"/>
      <c r="L437" s="116"/>
      <c r="M437" s="116"/>
    </row>
    <row r="438" spans="5:13" ht="20.100000000000001" customHeight="1">
      <c r="E438" s="36"/>
      <c r="F438" s="36"/>
      <c r="J438" s="116"/>
      <c r="K438" s="116"/>
      <c r="L438" s="116"/>
      <c r="M438" s="116"/>
    </row>
    <row r="439" spans="5:13" ht="20.100000000000001" customHeight="1">
      <c r="E439" s="36"/>
      <c r="F439" s="36"/>
      <c r="J439" s="116"/>
      <c r="K439" s="116"/>
      <c r="L439" s="116"/>
      <c r="M439" s="116"/>
    </row>
    <row r="440" spans="5:13" ht="20.100000000000001" customHeight="1">
      <c r="E440" s="36"/>
      <c r="F440" s="36"/>
      <c r="J440" s="116"/>
      <c r="K440" s="116"/>
      <c r="L440" s="116"/>
      <c r="M440" s="116"/>
    </row>
    <row r="441" spans="5:13" ht="20.100000000000001" customHeight="1">
      <c r="E441" s="36"/>
      <c r="F441" s="36"/>
      <c r="J441" s="116"/>
      <c r="K441" s="116"/>
      <c r="L441" s="116"/>
      <c r="M441" s="116"/>
    </row>
    <row r="442" spans="5:13" ht="20.100000000000001" customHeight="1">
      <c r="E442" s="36"/>
      <c r="F442" s="36"/>
      <c r="J442" s="116"/>
      <c r="K442" s="116"/>
      <c r="L442" s="116"/>
      <c r="M442" s="116"/>
    </row>
    <row r="443" spans="5:13" ht="20.100000000000001" customHeight="1">
      <c r="E443" s="36"/>
      <c r="F443" s="36"/>
      <c r="J443" s="116"/>
      <c r="K443" s="116"/>
      <c r="L443" s="116"/>
      <c r="M443" s="116"/>
    </row>
    <row r="444" spans="5:13" ht="20.100000000000001" customHeight="1">
      <c r="E444" s="36"/>
      <c r="F444" s="36"/>
      <c r="J444" s="116"/>
      <c r="K444" s="116"/>
      <c r="L444" s="116"/>
      <c r="M444" s="116"/>
    </row>
    <row r="445" spans="5:13" ht="20.100000000000001" customHeight="1">
      <c r="E445" s="36"/>
      <c r="F445" s="36"/>
      <c r="J445" s="116"/>
      <c r="K445" s="116"/>
      <c r="L445" s="116"/>
      <c r="M445" s="116"/>
    </row>
    <row r="446" spans="5:13" ht="20.100000000000001" customHeight="1">
      <c r="E446" s="36"/>
      <c r="F446" s="36"/>
      <c r="J446" s="116"/>
      <c r="K446" s="116"/>
      <c r="L446" s="116"/>
      <c r="M446" s="116"/>
    </row>
    <row r="447" spans="5:13" ht="20.100000000000001" customHeight="1">
      <c r="E447" s="36"/>
      <c r="F447" s="36"/>
      <c r="J447" s="116"/>
      <c r="K447" s="116"/>
      <c r="L447" s="116"/>
      <c r="M447" s="116"/>
    </row>
    <row r="448" spans="5:13" ht="20.100000000000001" customHeight="1">
      <c r="E448" s="36"/>
      <c r="F448" s="36"/>
      <c r="J448" s="116"/>
      <c r="K448" s="116"/>
      <c r="L448" s="116"/>
      <c r="M448" s="116"/>
    </row>
    <row r="449" spans="5:13" ht="20.100000000000001" customHeight="1">
      <c r="E449" s="36"/>
      <c r="F449" s="36"/>
      <c r="J449" s="116"/>
      <c r="K449" s="116"/>
      <c r="L449" s="116"/>
      <c r="M449" s="116"/>
    </row>
    <row r="450" spans="5:13" ht="20.100000000000001" customHeight="1">
      <c r="E450" s="36"/>
      <c r="F450" s="36"/>
      <c r="J450" s="116"/>
      <c r="K450" s="116"/>
      <c r="L450" s="116"/>
      <c r="M450" s="116"/>
    </row>
    <row r="451" spans="5:13" ht="20.100000000000001" customHeight="1">
      <c r="E451" s="36"/>
      <c r="F451" s="36"/>
      <c r="J451" s="116"/>
      <c r="K451" s="116"/>
      <c r="L451" s="116"/>
      <c r="M451" s="116"/>
    </row>
    <row r="452" spans="5:13" ht="20.100000000000001" customHeight="1">
      <c r="E452" s="36"/>
      <c r="F452" s="36"/>
      <c r="J452" s="116"/>
      <c r="K452" s="116"/>
      <c r="L452" s="116"/>
      <c r="M452" s="116"/>
    </row>
    <row r="453" spans="5:13" ht="20.100000000000001" customHeight="1">
      <c r="E453" s="36"/>
      <c r="F453" s="36"/>
      <c r="J453" s="116"/>
      <c r="K453" s="116"/>
      <c r="L453" s="116"/>
      <c r="M453" s="116"/>
    </row>
    <row r="454" spans="5:13" ht="20.100000000000001" customHeight="1">
      <c r="E454" s="36"/>
      <c r="F454" s="36"/>
      <c r="J454" s="116"/>
      <c r="K454" s="116"/>
      <c r="L454" s="116"/>
      <c r="M454" s="116"/>
    </row>
    <row r="455" spans="5:13" ht="20.100000000000001" customHeight="1">
      <c r="E455" s="36"/>
      <c r="F455" s="36"/>
      <c r="J455" s="116"/>
      <c r="K455" s="116"/>
      <c r="L455" s="116"/>
      <c r="M455" s="116"/>
    </row>
    <row r="456" spans="5:13" ht="20.100000000000001" customHeight="1">
      <c r="E456" s="36"/>
      <c r="F456" s="36"/>
      <c r="J456" s="116"/>
      <c r="K456" s="116"/>
      <c r="L456" s="116"/>
      <c r="M456" s="116"/>
    </row>
    <row r="457" spans="5:13" ht="20.100000000000001" customHeight="1">
      <c r="E457" s="36"/>
      <c r="F457" s="36"/>
      <c r="J457" s="116"/>
      <c r="K457" s="116"/>
      <c r="L457" s="116"/>
      <c r="M457" s="116"/>
    </row>
    <row r="458" spans="5:13" ht="20.100000000000001" customHeight="1">
      <c r="E458" s="36"/>
      <c r="F458" s="36"/>
      <c r="J458" s="116"/>
      <c r="K458" s="116"/>
      <c r="L458" s="116"/>
      <c r="M458" s="116"/>
    </row>
    <row r="459" spans="5:13" ht="20.100000000000001" customHeight="1">
      <c r="E459" s="36"/>
      <c r="F459" s="36"/>
      <c r="J459" s="116"/>
      <c r="K459" s="116"/>
      <c r="L459" s="116"/>
      <c r="M459" s="116"/>
    </row>
    <row r="460" spans="5:13" ht="20.100000000000001" customHeight="1">
      <c r="E460" s="36"/>
      <c r="F460" s="36"/>
      <c r="J460" s="116"/>
      <c r="K460" s="116"/>
      <c r="L460" s="116"/>
      <c r="M460" s="116"/>
    </row>
    <row r="461" spans="5:13" ht="20.100000000000001" customHeight="1">
      <c r="E461" s="36"/>
      <c r="F461" s="36"/>
      <c r="J461" s="116"/>
      <c r="K461" s="116"/>
      <c r="L461" s="116"/>
      <c r="M461" s="116"/>
    </row>
    <row r="462" spans="5:13" ht="20.100000000000001" customHeight="1">
      <c r="E462" s="36"/>
      <c r="F462" s="36"/>
      <c r="J462" s="116"/>
      <c r="K462" s="116"/>
      <c r="L462" s="116"/>
      <c r="M462" s="116"/>
    </row>
    <row r="463" spans="5:13" ht="20.100000000000001" customHeight="1">
      <c r="E463" s="36"/>
      <c r="F463" s="36"/>
      <c r="J463" s="116"/>
      <c r="K463" s="116"/>
      <c r="L463" s="116"/>
      <c r="M463" s="116"/>
    </row>
    <row r="464" spans="5:13" ht="20.100000000000001" customHeight="1">
      <c r="E464" s="36"/>
      <c r="F464" s="36"/>
      <c r="J464" s="116"/>
      <c r="K464" s="116"/>
      <c r="L464" s="116"/>
      <c r="M464" s="116"/>
    </row>
    <row r="465" spans="5:13" ht="20.100000000000001" customHeight="1">
      <c r="E465" s="36"/>
      <c r="F465" s="36"/>
      <c r="J465" s="116"/>
      <c r="K465" s="116"/>
      <c r="L465" s="116"/>
      <c r="M465" s="116"/>
    </row>
    <row r="466" spans="5:13" ht="20.100000000000001" customHeight="1">
      <c r="E466" s="36"/>
      <c r="F466" s="36"/>
      <c r="J466" s="116"/>
      <c r="K466" s="116"/>
      <c r="L466" s="116"/>
      <c r="M466" s="116"/>
    </row>
    <row r="467" spans="5:13" ht="20.100000000000001" customHeight="1">
      <c r="E467" s="36"/>
      <c r="F467" s="36"/>
      <c r="J467" s="116"/>
      <c r="K467" s="116"/>
      <c r="L467" s="116"/>
      <c r="M467" s="116"/>
    </row>
    <row r="468" spans="5:13" ht="20.100000000000001" customHeight="1">
      <c r="E468" s="36"/>
      <c r="F468" s="36"/>
      <c r="J468" s="116"/>
      <c r="K468" s="116"/>
      <c r="L468" s="116"/>
      <c r="M468" s="116"/>
    </row>
    <row r="469" spans="5:13" ht="20.100000000000001" customHeight="1">
      <c r="E469" s="36"/>
      <c r="F469" s="36"/>
      <c r="J469" s="116"/>
      <c r="K469" s="116"/>
      <c r="L469" s="116"/>
      <c r="M469" s="116"/>
    </row>
    <row r="470" spans="5:13" ht="20.100000000000001" customHeight="1">
      <c r="E470" s="36"/>
      <c r="F470" s="36"/>
      <c r="J470" s="116"/>
      <c r="K470" s="116"/>
      <c r="L470" s="116"/>
      <c r="M470" s="116"/>
    </row>
    <row r="471" spans="5:13" ht="20.100000000000001" customHeight="1">
      <c r="E471" s="36"/>
      <c r="F471" s="36"/>
      <c r="J471" s="116"/>
      <c r="K471" s="116"/>
      <c r="L471" s="116"/>
      <c r="M471" s="116"/>
    </row>
    <row r="472" spans="5:13" ht="20.100000000000001" customHeight="1">
      <c r="E472" s="36"/>
      <c r="F472" s="36"/>
      <c r="J472" s="116"/>
      <c r="K472" s="116"/>
      <c r="L472" s="116"/>
      <c r="M472" s="116"/>
    </row>
    <row r="473" spans="5:13" ht="20.100000000000001" customHeight="1">
      <c r="E473" s="36"/>
      <c r="F473" s="36"/>
      <c r="J473" s="116"/>
      <c r="K473" s="116"/>
      <c r="L473" s="116"/>
      <c r="M473" s="116"/>
    </row>
    <row r="474" spans="5:13" ht="20.100000000000001" customHeight="1">
      <c r="E474" s="36"/>
      <c r="F474" s="36"/>
      <c r="J474" s="116"/>
      <c r="K474" s="116"/>
      <c r="L474" s="116"/>
      <c r="M474" s="116"/>
    </row>
    <row r="475" spans="5:13" ht="20.100000000000001" customHeight="1">
      <c r="E475" s="36"/>
      <c r="F475" s="36"/>
      <c r="J475" s="116"/>
      <c r="K475" s="116"/>
      <c r="L475" s="116"/>
      <c r="M475" s="116"/>
    </row>
    <row r="476" spans="5:13" ht="20.100000000000001" customHeight="1">
      <c r="E476" s="36"/>
      <c r="F476" s="36"/>
      <c r="J476" s="116"/>
      <c r="K476" s="116"/>
      <c r="L476" s="116"/>
      <c r="M476" s="116"/>
    </row>
    <row r="477" spans="5:13" ht="20.100000000000001" customHeight="1">
      <c r="E477" s="36"/>
      <c r="F477" s="36"/>
      <c r="J477" s="116"/>
      <c r="K477" s="116"/>
      <c r="L477" s="116"/>
      <c r="M477" s="116"/>
    </row>
    <row r="478" spans="5:13" ht="20.100000000000001" customHeight="1">
      <c r="E478" s="36"/>
      <c r="F478" s="36"/>
      <c r="J478" s="116"/>
      <c r="K478" s="116"/>
      <c r="L478" s="116"/>
      <c r="M478" s="116"/>
    </row>
    <row r="479" spans="5:13" ht="20.100000000000001" customHeight="1">
      <c r="E479" s="36"/>
      <c r="F479" s="36"/>
      <c r="J479" s="116"/>
      <c r="K479" s="116"/>
      <c r="L479" s="116"/>
      <c r="M479" s="116"/>
    </row>
    <row r="480" spans="5:13" ht="20.100000000000001" customHeight="1">
      <c r="E480" s="36"/>
      <c r="F480" s="36"/>
      <c r="J480" s="116"/>
      <c r="K480" s="116"/>
      <c r="L480" s="116"/>
      <c r="M480" s="116"/>
    </row>
    <row r="481" spans="5:13" ht="20.100000000000001" customHeight="1">
      <c r="E481" s="36"/>
      <c r="F481" s="36"/>
      <c r="J481" s="116"/>
      <c r="K481" s="116"/>
      <c r="L481" s="116"/>
      <c r="M481" s="116"/>
    </row>
    <row r="482" spans="5:13" ht="20.100000000000001" customHeight="1">
      <c r="E482" s="36"/>
      <c r="F482" s="36"/>
      <c r="J482" s="116"/>
      <c r="K482" s="116"/>
      <c r="L482" s="116"/>
      <c r="M482" s="116"/>
    </row>
    <row r="483" spans="5:13" ht="20.100000000000001" customHeight="1">
      <c r="E483" s="36"/>
      <c r="F483" s="36"/>
      <c r="J483" s="116"/>
      <c r="K483" s="116"/>
      <c r="L483" s="116"/>
      <c r="M483" s="116"/>
    </row>
    <row r="484" spans="5:13" ht="20.100000000000001" customHeight="1">
      <c r="E484" s="36"/>
      <c r="F484" s="36"/>
      <c r="J484" s="116"/>
      <c r="K484" s="116"/>
      <c r="L484" s="116"/>
      <c r="M484" s="116"/>
    </row>
    <row r="485" spans="5:13" ht="20.100000000000001" customHeight="1">
      <c r="E485" s="36"/>
      <c r="F485" s="36"/>
      <c r="J485" s="116"/>
      <c r="K485" s="116"/>
      <c r="L485" s="116"/>
      <c r="M485" s="116"/>
    </row>
    <row r="486" spans="5:13" ht="20.100000000000001" customHeight="1">
      <c r="E486" s="36"/>
      <c r="F486" s="36"/>
      <c r="J486" s="116"/>
      <c r="K486" s="116"/>
      <c r="L486" s="116"/>
      <c r="M486" s="116"/>
    </row>
    <row r="487" spans="5:13" ht="20.100000000000001" customHeight="1">
      <c r="E487" s="36"/>
      <c r="F487" s="36"/>
      <c r="J487" s="116"/>
      <c r="K487" s="116"/>
      <c r="L487" s="116"/>
      <c r="M487" s="116"/>
    </row>
    <row r="488" spans="5:13" ht="20.100000000000001" customHeight="1">
      <c r="E488" s="36"/>
      <c r="F488" s="36"/>
      <c r="J488" s="116"/>
      <c r="K488" s="116"/>
      <c r="L488" s="116"/>
      <c r="M488" s="116"/>
    </row>
    <row r="489" spans="5:13" ht="20.100000000000001" customHeight="1">
      <c r="E489" s="36"/>
      <c r="F489" s="36"/>
      <c r="J489" s="116"/>
      <c r="K489" s="116"/>
      <c r="L489" s="116"/>
      <c r="M489" s="116"/>
    </row>
    <row r="490" spans="5:13" ht="20.100000000000001" customHeight="1">
      <c r="E490" s="36"/>
      <c r="F490" s="36"/>
      <c r="J490" s="116"/>
      <c r="K490" s="116"/>
      <c r="L490" s="116"/>
      <c r="M490" s="116"/>
    </row>
    <row r="491" spans="5:13" ht="20.100000000000001" customHeight="1">
      <c r="E491" s="36"/>
      <c r="F491" s="36"/>
      <c r="J491" s="116"/>
      <c r="K491" s="116"/>
      <c r="L491" s="116"/>
      <c r="M491" s="116"/>
    </row>
    <row r="492" spans="5:13" ht="20.100000000000001" customHeight="1">
      <c r="E492" s="36"/>
      <c r="F492" s="36"/>
      <c r="J492" s="116"/>
      <c r="K492" s="116"/>
      <c r="L492" s="116"/>
      <c r="M492" s="116"/>
    </row>
    <row r="493" spans="5:13" ht="20.100000000000001" customHeight="1">
      <c r="E493" s="36"/>
      <c r="F493" s="36"/>
      <c r="J493" s="116"/>
      <c r="K493" s="116"/>
      <c r="L493" s="116"/>
      <c r="M493" s="116"/>
    </row>
    <row r="494" spans="5:13" ht="20.100000000000001" customHeight="1">
      <c r="E494" s="36"/>
      <c r="F494" s="36"/>
      <c r="J494" s="116"/>
      <c r="K494" s="116"/>
      <c r="L494" s="116"/>
      <c r="M494" s="116"/>
    </row>
    <row r="495" spans="5:13" ht="20.100000000000001" customHeight="1">
      <c r="E495" s="36"/>
      <c r="F495" s="36"/>
      <c r="J495" s="116"/>
      <c r="K495" s="116"/>
      <c r="L495" s="116"/>
      <c r="M495" s="116"/>
    </row>
    <row r="496" spans="5:13" ht="20.100000000000001" customHeight="1">
      <c r="E496" s="36"/>
      <c r="F496" s="36"/>
      <c r="J496" s="116"/>
      <c r="K496" s="116"/>
      <c r="L496" s="116"/>
      <c r="M496" s="116"/>
    </row>
    <row r="497" spans="5:13" ht="20.100000000000001" customHeight="1">
      <c r="E497" s="36"/>
      <c r="F497" s="36"/>
      <c r="J497" s="116"/>
      <c r="K497" s="116"/>
      <c r="L497" s="116"/>
      <c r="M497" s="116"/>
    </row>
    <row r="498" spans="5:13" ht="20.100000000000001" customHeight="1">
      <c r="E498" s="36"/>
      <c r="F498" s="36"/>
      <c r="J498" s="116"/>
      <c r="K498" s="116"/>
      <c r="L498" s="116"/>
      <c r="M498" s="116"/>
    </row>
    <row r="499" spans="5:13" ht="20.100000000000001" customHeight="1">
      <c r="E499" s="36"/>
      <c r="F499" s="36"/>
      <c r="J499" s="116"/>
      <c r="K499" s="116"/>
      <c r="L499" s="116"/>
      <c r="M499" s="116"/>
    </row>
    <row r="500" spans="5:13" ht="20.100000000000001" customHeight="1">
      <c r="E500" s="36"/>
      <c r="F500" s="36"/>
      <c r="J500" s="116"/>
      <c r="K500" s="116"/>
      <c r="L500" s="116"/>
      <c r="M500" s="116"/>
    </row>
    <row r="501" spans="5:13" ht="20.100000000000001" customHeight="1">
      <c r="E501" s="36"/>
      <c r="F501" s="36"/>
      <c r="J501" s="116"/>
      <c r="K501" s="116"/>
      <c r="L501" s="116"/>
      <c r="M501" s="116"/>
    </row>
    <row r="502" spans="5:13" ht="20.100000000000001" customHeight="1">
      <c r="E502" s="36"/>
      <c r="F502" s="36"/>
      <c r="J502" s="116"/>
      <c r="K502" s="116"/>
      <c r="L502" s="116"/>
      <c r="M502" s="116"/>
    </row>
    <row r="503" spans="5:13" ht="20.100000000000001" customHeight="1">
      <c r="E503" s="36"/>
      <c r="F503" s="36"/>
      <c r="J503" s="116"/>
      <c r="K503" s="116"/>
      <c r="L503" s="116"/>
      <c r="M503" s="116"/>
    </row>
    <row r="504" spans="5:13" ht="20.100000000000001" customHeight="1">
      <c r="E504" s="36"/>
      <c r="F504" s="36"/>
      <c r="J504" s="116"/>
      <c r="K504" s="116"/>
      <c r="L504" s="116"/>
      <c r="M504" s="116"/>
    </row>
    <row r="505" spans="5:13" ht="20.100000000000001" customHeight="1">
      <c r="E505" s="36"/>
      <c r="F505" s="36"/>
      <c r="J505" s="116"/>
      <c r="K505" s="116"/>
      <c r="L505" s="116"/>
      <c r="M505" s="116"/>
    </row>
    <row r="506" spans="5:13" ht="20.100000000000001" customHeight="1">
      <c r="E506" s="36"/>
      <c r="F506" s="36"/>
      <c r="J506" s="116"/>
      <c r="K506" s="116"/>
      <c r="L506" s="116"/>
      <c r="M506" s="116"/>
    </row>
    <row r="507" spans="5:13" ht="20.100000000000001" customHeight="1">
      <c r="E507" s="36"/>
      <c r="F507" s="36"/>
      <c r="J507" s="116"/>
      <c r="K507" s="116"/>
      <c r="L507" s="116"/>
      <c r="M507" s="116"/>
    </row>
    <row r="508" spans="5:13" ht="20.100000000000001" customHeight="1">
      <c r="E508" s="36"/>
      <c r="F508" s="36"/>
      <c r="J508" s="116"/>
      <c r="K508" s="116"/>
      <c r="L508" s="116"/>
      <c r="M508" s="116"/>
    </row>
    <row r="509" spans="5:13" ht="20.100000000000001" customHeight="1">
      <c r="E509" s="36"/>
      <c r="F509" s="36"/>
      <c r="J509" s="116"/>
      <c r="K509" s="116"/>
      <c r="L509" s="116"/>
      <c r="M509" s="116"/>
    </row>
    <row r="510" spans="5:13" ht="20.100000000000001" customHeight="1">
      <c r="E510" s="36"/>
      <c r="F510" s="36"/>
      <c r="J510" s="116"/>
      <c r="K510" s="116"/>
      <c r="L510" s="116"/>
      <c r="M510" s="116"/>
    </row>
    <row r="511" spans="5:13" ht="20.100000000000001" customHeight="1">
      <c r="E511" s="36"/>
      <c r="F511" s="36"/>
      <c r="J511" s="116"/>
      <c r="K511" s="116"/>
      <c r="L511" s="116"/>
      <c r="M511" s="116"/>
    </row>
    <row r="512" spans="5:13" ht="20.100000000000001" customHeight="1">
      <c r="E512" s="36"/>
      <c r="F512" s="36"/>
      <c r="J512" s="116"/>
      <c r="K512" s="116"/>
      <c r="L512" s="116"/>
      <c r="M512" s="116"/>
    </row>
    <row r="513" spans="5:13" ht="20.100000000000001" customHeight="1">
      <c r="E513" s="36"/>
      <c r="F513" s="36"/>
      <c r="J513" s="116"/>
      <c r="K513" s="116"/>
      <c r="L513" s="116"/>
      <c r="M513" s="116"/>
    </row>
    <row r="514" spans="5:13" ht="20.100000000000001" customHeight="1">
      <c r="E514" s="36"/>
      <c r="F514" s="36"/>
      <c r="J514" s="116"/>
      <c r="K514" s="116"/>
      <c r="L514" s="116"/>
      <c r="M514" s="116"/>
    </row>
    <row r="515" spans="5:13" ht="20.100000000000001" customHeight="1">
      <c r="E515" s="36"/>
      <c r="F515" s="36"/>
      <c r="J515" s="116"/>
      <c r="K515" s="116"/>
      <c r="L515" s="116"/>
      <c r="M515" s="116"/>
    </row>
    <row r="516" spans="5:13" ht="20.100000000000001" customHeight="1">
      <c r="E516" s="36"/>
      <c r="F516" s="36"/>
      <c r="J516" s="116"/>
      <c r="K516" s="116"/>
      <c r="L516" s="116"/>
      <c r="M516" s="116"/>
    </row>
    <row r="517" spans="5:13" ht="20.100000000000001" customHeight="1">
      <c r="E517" s="36"/>
      <c r="F517" s="36"/>
      <c r="J517" s="116"/>
      <c r="K517" s="116"/>
      <c r="L517" s="116"/>
      <c r="M517" s="116"/>
    </row>
    <row r="518" spans="5:13" ht="20.100000000000001" customHeight="1">
      <c r="E518" s="36"/>
      <c r="F518" s="36"/>
      <c r="J518" s="116"/>
      <c r="K518" s="116"/>
      <c r="L518" s="116"/>
      <c r="M518" s="116"/>
    </row>
    <row r="519" spans="5:13" ht="20.100000000000001" customHeight="1">
      <c r="E519" s="36"/>
      <c r="F519" s="36"/>
      <c r="J519" s="116"/>
      <c r="K519" s="116"/>
      <c r="L519" s="116"/>
      <c r="M519" s="116"/>
    </row>
    <row r="520" spans="5:13" ht="20.100000000000001" customHeight="1">
      <c r="E520" s="36"/>
      <c r="F520" s="36"/>
      <c r="J520" s="116"/>
      <c r="K520" s="116"/>
      <c r="L520" s="116"/>
      <c r="M520" s="116"/>
    </row>
    <row r="521" spans="5:13" ht="20.100000000000001" customHeight="1">
      <c r="E521" s="36"/>
      <c r="F521" s="36"/>
      <c r="J521" s="116"/>
      <c r="K521" s="116"/>
      <c r="L521" s="116"/>
      <c r="M521" s="116"/>
    </row>
    <row r="522" spans="5:13" ht="20.100000000000001" customHeight="1">
      <c r="E522" s="36"/>
      <c r="F522" s="36"/>
      <c r="J522" s="116"/>
      <c r="K522" s="116"/>
      <c r="L522" s="116"/>
      <c r="M522" s="116"/>
    </row>
    <row r="523" spans="5:13" ht="20.100000000000001" customHeight="1">
      <c r="E523" s="36"/>
      <c r="F523" s="36"/>
      <c r="J523" s="116"/>
      <c r="K523" s="116"/>
      <c r="L523" s="116"/>
      <c r="M523" s="116"/>
    </row>
    <row r="524" spans="5:13" ht="20.100000000000001" customHeight="1">
      <c r="E524" s="36"/>
      <c r="F524" s="36"/>
      <c r="J524" s="116"/>
      <c r="K524" s="116"/>
      <c r="L524" s="116"/>
      <c r="M524" s="116"/>
    </row>
    <row r="525" spans="5:13" ht="20.100000000000001" customHeight="1">
      <c r="E525" s="36"/>
      <c r="F525" s="36"/>
      <c r="J525" s="116"/>
      <c r="K525" s="116"/>
      <c r="L525" s="116"/>
      <c r="M525" s="116"/>
    </row>
    <row r="526" spans="5:13" ht="20.100000000000001" customHeight="1">
      <c r="E526" s="36"/>
      <c r="F526" s="36"/>
      <c r="J526" s="116"/>
      <c r="K526" s="116"/>
      <c r="L526" s="116"/>
      <c r="M526" s="116"/>
    </row>
    <row r="527" spans="5:13" ht="20.100000000000001" customHeight="1">
      <c r="E527" s="36"/>
      <c r="F527" s="36"/>
      <c r="J527" s="116"/>
      <c r="K527" s="116"/>
      <c r="L527" s="116"/>
      <c r="M527" s="116"/>
    </row>
    <row r="528" spans="5:13" ht="20.100000000000001" customHeight="1">
      <c r="E528" s="36"/>
      <c r="F528" s="36"/>
      <c r="J528" s="116"/>
      <c r="K528" s="116"/>
      <c r="L528" s="116"/>
      <c r="M528" s="116"/>
    </row>
    <row r="529" spans="5:13" ht="20.100000000000001" customHeight="1">
      <c r="E529" s="36"/>
      <c r="F529" s="36"/>
      <c r="J529" s="116"/>
      <c r="K529" s="116"/>
      <c r="L529" s="116"/>
      <c r="M529" s="116"/>
    </row>
    <row r="530" spans="5:13" ht="20.100000000000001" customHeight="1">
      <c r="E530" s="36"/>
      <c r="F530" s="36"/>
      <c r="J530" s="116"/>
      <c r="K530" s="116"/>
      <c r="L530" s="116"/>
      <c r="M530" s="116"/>
    </row>
    <row r="531" spans="5:13" ht="20.100000000000001" customHeight="1">
      <c r="E531" s="36"/>
      <c r="F531" s="36"/>
      <c r="J531" s="116"/>
      <c r="K531" s="116"/>
      <c r="L531" s="116"/>
      <c r="M531" s="116"/>
    </row>
    <row r="532" spans="5:13" ht="20.100000000000001" customHeight="1">
      <c r="E532" s="36"/>
      <c r="F532" s="36"/>
      <c r="J532" s="116"/>
      <c r="K532" s="116"/>
      <c r="L532" s="116"/>
      <c r="M532" s="116"/>
    </row>
    <row r="533" spans="5:13" ht="20.100000000000001" customHeight="1">
      <c r="E533" s="36"/>
      <c r="F533" s="36"/>
      <c r="J533" s="116"/>
      <c r="K533" s="116"/>
      <c r="L533" s="116"/>
      <c r="M533" s="116"/>
    </row>
    <row r="534" spans="5:13" ht="20.100000000000001" customHeight="1">
      <c r="E534" s="36"/>
      <c r="F534" s="36"/>
      <c r="J534" s="116"/>
      <c r="K534" s="116"/>
      <c r="L534" s="116"/>
      <c r="M534" s="116"/>
    </row>
    <row r="535" spans="5:13" ht="20.100000000000001" customHeight="1">
      <c r="E535" s="36"/>
      <c r="F535" s="36"/>
      <c r="J535" s="116"/>
      <c r="K535" s="116"/>
      <c r="L535" s="116"/>
      <c r="M535" s="116"/>
    </row>
    <row r="536" spans="5:13" ht="20.100000000000001" customHeight="1">
      <c r="E536" s="36"/>
      <c r="F536" s="36"/>
      <c r="J536" s="116"/>
      <c r="K536" s="116"/>
      <c r="L536" s="116"/>
      <c r="M536" s="116"/>
    </row>
    <row r="537" spans="5:13" ht="20.100000000000001" customHeight="1">
      <c r="E537" s="36"/>
      <c r="F537" s="36"/>
      <c r="J537" s="116"/>
      <c r="K537" s="116"/>
      <c r="L537" s="116"/>
      <c r="M537" s="116"/>
    </row>
    <row r="538" spans="5:13" ht="20.100000000000001" customHeight="1">
      <c r="E538" s="36"/>
      <c r="F538" s="36"/>
      <c r="J538" s="116"/>
      <c r="K538" s="116"/>
      <c r="L538" s="116"/>
      <c r="M538" s="116"/>
    </row>
    <row r="539" spans="5:13" ht="20.100000000000001" customHeight="1">
      <c r="E539" s="36"/>
      <c r="F539" s="36"/>
      <c r="J539" s="116"/>
      <c r="K539" s="116"/>
      <c r="L539" s="116"/>
      <c r="M539" s="116"/>
    </row>
    <row r="540" spans="5:13" ht="20.100000000000001" customHeight="1">
      <c r="E540" s="36"/>
      <c r="F540" s="36"/>
      <c r="J540" s="116"/>
      <c r="K540" s="116"/>
      <c r="L540" s="116"/>
      <c r="M540" s="116"/>
    </row>
    <row r="541" spans="5:13" ht="20.100000000000001" customHeight="1">
      <c r="E541" s="36"/>
      <c r="F541" s="36"/>
      <c r="J541" s="116"/>
      <c r="K541" s="116"/>
      <c r="L541" s="116"/>
      <c r="M541" s="116"/>
    </row>
    <row r="542" spans="5:13" ht="20.100000000000001" customHeight="1">
      <c r="E542" s="36"/>
      <c r="F542" s="36"/>
      <c r="J542" s="116"/>
      <c r="K542" s="116"/>
      <c r="L542" s="116"/>
      <c r="M542" s="116"/>
    </row>
    <row r="543" spans="5:13" ht="20.100000000000001" customHeight="1">
      <c r="E543" s="36"/>
      <c r="F543" s="36"/>
      <c r="J543" s="116"/>
      <c r="K543" s="116"/>
      <c r="L543" s="116"/>
      <c r="M543" s="116"/>
    </row>
    <row r="544" spans="5:13" ht="20.100000000000001" customHeight="1">
      <c r="E544" s="36"/>
      <c r="F544" s="36"/>
      <c r="J544" s="116"/>
      <c r="K544" s="116"/>
      <c r="L544" s="116"/>
      <c r="M544" s="116"/>
    </row>
    <row r="545" spans="5:13" ht="20.100000000000001" customHeight="1">
      <c r="E545" s="36"/>
      <c r="F545" s="36"/>
      <c r="J545" s="116"/>
      <c r="K545" s="116"/>
      <c r="L545" s="116"/>
      <c r="M545" s="116"/>
    </row>
    <row r="546" spans="5:13" ht="20.100000000000001" customHeight="1">
      <c r="E546" s="36"/>
      <c r="F546" s="36"/>
      <c r="J546" s="116"/>
      <c r="K546" s="116"/>
      <c r="L546" s="116"/>
      <c r="M546" s="116"/>
    </row>
    <row r="547" spans="5:13" ht="20.100000000000001" customHeight="1">
      <c r="E547" s="36"/>
      <c r="F547" s="36"/>
      <c r="J547" s="116"/>
      <c r="K547" s="116"/>
      <c r="L547" s="116"/>
      <c r="M547" s="116"/>
    </row>
    <row r="548" spans="5:13" ht="20.100000000000001" customHeight="1">
      <c r="E548" s="36"/>
      <c r="F548" s="36"/>
      <c r="J548" s="116"/>
      <c r="K548" s="116"/>
      <c r="L548" s="116"/>
      <c r="M548" s="116"/>
    </row>
    <row r="549" spans="5:13" ht="20.100000000000001" customHeight="1">
      <c r="E549" s="36"/>
      <c r="F549" s="36"/>
      <c r="J549" s="116"/>
      <c r="K549" s="116"/>
      <c r="L549" s="116"/>
      <c r="M549" s="116"/>
    </row>
    <row r="550" spans="5:13" ht="20.100000000000001" customHeight="1">
      <c r="E550" s="36"/>
      <c r="F550" s="36"/>
      <c r="J550" s="116"/>
      <c r="K550" s="116"/>
      <c r="L550" s="116"/>
      <c r="M550" s="116"/>
    </row>
    <row r="551" spans="5:13" ht="20.100000000000001" customHeight="1">
      <c r="E551" s="36"/>
      <c r="F551" s="36"/>
      <c r="J551" s="116"/>
      <c r="K551" s="116"/>
      <c r="L551" s="116"/>
      <c r="M551" s="116"/>
    </row>
    <row r="552" spans="5:13" ht="20.100000000000001" customHeight="1">
      <c r="E552" s="36"/>
      <c r="F552" s="36"/>
      <c r="J552" s="116"/>
      <c r="K552" s="116"/>
      <c r="L552" s="116"/>
      <c r="M552" s="116"/>
    </row>
    <row r="553" spans="5:13" ht="20.100000000000001" customHeight="1">
      <c r="E553" s="36"/>
      <c r="F553" s="36"/>
      <c r="J553" s="116"/>
      <c r="K553" s="116"/>
      <c r="L553" s="116"/>
      <c r="M553" s="116"/>
    </row>
    <row r="554" spans="5:13" ht="20.100000000000001" customHeight="1">
      <c r="E554" s="36"/>
      <c r="F554" s="36"/>
      <c r="J554" s="116"/>
      <c r="K554" s="116"/>
      <c r="L554" s="116"/>
      <c r="M554" s="116"/>
    </row>
    <row r="555" spans="5:13" ht="20.100000000000001" customHeight="1">
      <c r="E555" s="36"/>
      <c r="F555" s="36"/>
      <c r="J555" s="116"/>
      <c r="K555" s="116"/>
      <c r="L555" s="116"/>
      <c r="M555" s="116"/>
    </row>
    <row r="556" spans="5:13" ht="20.100000000000001" customHeight="1">
      <c r="E556" s="36"/>
      <c r="F556" s="36"/>
      <c r="J556" s="116"/>
      <c r="K556" s="116"/>
      <c r="L556" s="116"/>
      <c r="M556" s="116"/>
    </row>
    <row r="557" spans="5:13" ht="20.100000000000001" customHeight="1">
      <c r="E557" s="36"/>
      <c r="F557" s="36"/>
      <c r="J557" s="116"/>
      <c r="K557" s="116"/>
      <c r="L557" s="116"/>
      <c r="M557" s="116"/>
    </row>
    <row r="558" spans="5:13" ht="20.100000000000001" customHeight="1">
      <c r="E558" s="36"/>
      <c r="F558" s="36"/>
      <c r="J558" s="116"/>
      <c r="K558" s="116"/>
      <c r="L558" s="116"/>
      <c r="M558" s="116"/>
    </row>
    <row r="559" spans="5:13" ht="20.100000000000001" customHeight="1">
      <c r="E559" s="36"/>
      <c r="F559" s="36"/>
      <c r="J559" s="116"/>
      <c r="K559" s="116"/>
      <c r="L559" s="116"/>
      <c r="M559" s="116"/>
    </row>
    <row r="560" spans="5:13" ht="20.100000000000001" customHeight="1">
      <c r="E560" s="36"/>
      <c r="F560" s="36"/>
      <c r="J560" s="116"/>
      <c r="K560" s="116"/>
      <c r="L560" s="116"/>
      <c r="M560" s="116"/>
    </row>
    <row r="561" spans="5:13" ht="20.100000000000001" customHeight="1">
      <c r="E561" s="36"/>
      <c r="F561" s="36"/>
      <c r="J561" s="116"/>
      <c r="K561" s="116"/>
      <c r="L561" s="116"/>
      <c r="M561" s="116"/>
    </row>
    <row r="562" spans="5:13" ht="20.100000000000001" customHeight="1">
      <c r="E562" s="36"/>
      <c r="F562" s="36"/>
      <c r="J562" s="116"/>
      <c r="K562" s="116"/>
      <c r="L562" s="116"/>
      <c r="M562" s="116"/>
    </row>
    <row r="563" spans="5:13" ht="20.100000000000001" customHeight="1">
      <c r="E563" s="36"/>
      <c r="F563" s="36"/>
      <c r="J563" s="116"/>
      <c r="K563" s="116"/>
      <c r="L563" s="116"/>
      <c r="M563" s="116"/>
    </row>
    <row r="564" spans="5:13" ht="20.100000000000001" customHeight="1">
      <c r="E564" s="36"/>
      <c r="F564" s="36"/>
      <c r="J564" s="116"/>
      <c r="K564" s="116"/>
      <c r="L564" s="116"/>
      <c r="M564" s="116"/>
    </row>
    <row r="565" spans="5:13" ht="20.100000000000001" customHeight="1">
      <c r="E565" s="36"/>
      <c r="F565" s="36"/>
      <c r="J565" s="116"/>
      <c r="K565" s="116"/>
      <c r="L565" s="116"/>
      <c r="M565" s="116"/>
    </row>
    <row r="566" spans="5:13" ht="20.100000000000001" customHeight="1">
      <c r="E566" s="36"/>
      <c r="F566" s="36"/>
      <c r="J566" s="116"/>
      <c r="K566" s="116"/>
      <c r="L566" s="116"/>
      <c r="M566" s="116"/>
    </row>
    <row r="567" spans="5:13" ht="20.100000000000001" customHeight="1">
      <c r="E567" s="36"/>
      <c r="F567" s="36"/>
      <c r="J567" s="116"/>
      <c r="K567" s="116"/>
      <c r="L567" s="116"/>
      <c r="M567" s="116"/>
    </row>
    <row r="568" spans="5:13" ht="20.100000000000001" customHeight="1">
      <c r="E568" s="36"/>
      <c r="F568" s="36"/>
      <c r="J568" s="116"/>
      <c r="K568" s="116"/>
      <c r="L568" s="116"/>
      <c r="M568" s="116"/>
    </row>
    <row r="569" spans="5:13" ht="20.100000000000001" customHeight="1">
      <c r="E569" s="36"/>
      <c r="F569" s="36"/>
      <c r="J569" s="116"/>
      <c r="K569" s="116"/>
      <c r="L569" s="116"/>
      <c r="M569" s="116"/>
    </row>
    <row r="570" spans="5:13" ht="20.100000000000001" customHeight="1">
      <c r="E570" s="36"/>
      <c r="F570" s="36"/>
      <c r="J570" s="116"/>
      <c r="K570" s="116"/>
      <c r="L570" s="116"/>
      <c r="M570" s="116"/>
    </row>
    <row r="571" spans="5:13" ht="20.100000000000001" customHeight="1">
      <c r="E571" s="36"/>
      <c r="F571" s="36"/>
      <c r="J571" s="116"/>
      <c r="K571" s="116"/>
      <c r="L571" s="116"/>
      <c r="M571" s="116"/>
    </row>
    <row r="572" spans="5:13" ht="20.100000000000001" customHeight="1">
      <c r="E572" s="36"/>
      <c r="F572" s="36"/>
      <c r="J572" s="116"/>
      <c r="K572" s="116"/>
      <c r="L572" s="116"/>
      <c r="M572" s="116"/>
    </row>
    <row r="573" spans="5:13" ht="20.100000000000001" customHeight="1">
      <c r="E573" s="36"/>
      <c r="F573" s="36"/>
      <c r="J573" s="116"/>
      <c r="K573" s="116"/>
      <c r="L573" s="116"/>
      <c r="M573" s="116"/>
    </row>
    <row r="574" spans="5:13" ht="20.100000000000001" customHeight="1">
      <c r="E574" s="36"/>
      <c r="F574" s="36"/>
      <c r="J574" s="116"/>
      <c r="K574" s="116"/>
      <c r="L574" s="116"/>
      <c r="M574" s="116"/>
    </row>
    <row r="575" spans="5:13" ht="20.100000000000001" customHeight="1">
      <c r="E575" s="36"/>
      <c r="F575" s="36"/>
      <c r="J575" s="116"/>
      <c r="K575" s="116"/>
      <c r="L575" s="116"/>
      <c r="M575" s="116"/>
    </row>
    <row r="576" spans="5:13" ht="20.100000000000001" customHeight="1">
      <c r="E576" s="36"/>
      <c r="F576" s="36"/>
      <c r="J576" s="116"/>
      <c r="K576" s="116"/>
      <c r="L576" s="116"/>
      <c r="M576" s="116"/>
    </row>
    <row r="577" spans="5:13" ht="20.100000000000001" customHeight="1">
      <c r="E577" s="36"/>
      <c r="F577" s="36"/>
      <c r="J577" s="116"/>
      <c r="K577" s="116"/>
      <c r="L577" s="116"/>
      <c r="M577" s="116"/>
    </row>
    <row r="578" spans="5:13" ht="20.100000000000001" customHeight="1">
      <c r="E578" s="36"/>
      <c r="F578" s="36"/>
      <c r="J578" s="116"/>
      <c r="K578" s="116"/>
      <c r="L578" s="116"/>
      <c r="M578" s="116"/>
    </row>
    <row r="579" spans="5:13" ht="20.100000000000001" customHeight="1">
      <c r="E579" s="36"/>
      <c r="F579" s="36"/>
      <c r="J579" s="116"/>
      <c r="K579" s="116"/>
      <c r="L579" s="116"/>
      <c r="M579" s="116"/>
    </row>
    <row r="580" spans="5:13" ht="20.100000000000001" customHeight="1">
      <c r="E580" s="36"/>
      <c r="F580" s="36"/>
      <c r="J580" s="116"/>
      <c r="K580" s="116"/>
      <c r="L580" s="116"/>
      <c r="M580" s="116"/>
    </row>
    <row r="581" spans="5:13" ht="20.100000000000001" customHeight="1">
      <c r="E581" s="36"/>
      <c r="F581" s="36"/>
      <c r="J581" s="116"/>
      <c r="K581" s="116"/>
      <c r="L581" s="116"/>
      <c r="M581" s="116"/>
    </row>
    <row r="582" spans="5:13" ht="20.100000000000001" customHeight="1">
      <c r="E582" s="36"/>
      <c r="F582" s="36"/>
      <c r="J582" s="116"/>
      <c r="K582" s="116"/>
      <c r="L582" s="116"/>
      <c r="M582" s="116"/>
    </row>
    <row r="583" spans="5:13" ht="20.100000000000001" customHeight="1">
      <c r="E583" s="36"/>
      <c r="F583" s="36"/>
      <c r="J583" s="116"/>
      <c r="K583" s="116"/>
      <c r="L583" s="116"/>
      <c r="M583" s="116"/>
    </row>
    <row r="584" spans="5:13" ht="20.100000000000001" customHeight="1">
      <c r="E584" s="36"/>
      <c r="F584" s="36"/>
      <c r="J584" s="116"/>
      <c r="K584" s="116"/>
      <c r="L584" s="116"/>
      <c r="M584" s="116"/>
    </row>
    <row r="585" spans="5:13" ht="20.100000000000001" customHeight="1">
      <c r="E585" s="36"/>
      <c r="F585" s="36"/>
      <c r="J585" s="116"/>
      <c r="K585" s="116"/>
      <c r="L585" s="116"/>
      <c r="M585" s="116"/>
    </row>
    <row r="586" spans="5:13" ht="20.100000000000001" customHeight="1">
      <c r="E586" s="36"/>
      <c r="F586" s="36"/>
      <c r="J586" s="116"/>
      <c r="K586" s="116"/>
      <c r="L586" s="116"/>
      <c r="M586" s="116"/>
    </row>
    <row r="587" spans="5:13" ht="20.100000000000001" customHeight="1">
      <c r="E587" s="36"/>
      <c r="F587" s="36"/>
      <c r="J587" s="116"/>
      <c r="K587" s="116"/>
      <c r="L587" s="116"/>
      <c r="M587" s="116"/>
    </row>
    <row r="588" spans="5:13" ht="20.100000000000001" customHeight="1">
      <c r="E588" s="36"/>
      <c r="F588" s="36"/>
      <c r="J588" s="116"/>
      <c r="K588" s="116"/>
      <c r="L588" s="116"/>
      <c r="M588" s="116"/>
    </row>
    <row r="589" spans="5:13" ht="20.100000000000001" customHeight="1">
      <c r="E589" s="36"/>
      <c r="F589" s="36"/>
      <c r="J589" s="116"/>
      <c r="K589" s="116"/>
      <c r="L589" s="116"/>
      <c r="M589" s="116"/>
    </row>
    <row r="590" spans="5:13" ht="20.100000000000001" customHeight="1">
      <c r="E590" s="36"/>
      <c r="F590" s="36"/>
      <c r="J590" s="116"/>
      <c r="K590" s="116"/>
      <c r="L590" s="116"/>
      <c r="M590" s="116"/>
    </row>
    <row r="591" spans="5:13" ht="20.100000000000001" customHeight="1">
      <c r="E591" s="36"/>
      <c r="F591" s="36"/>
      <c r="J591" s="116"/>
      <c r="K591" s="116"/>
      <c r="L591" s="116"/>
      <c r="M591" s="116"/>
    </row>
    <row r="592" spans="5:13" ht="20.100000000000001" customHeight="1">
      <c r="E592" s="36"/>
      <c r="F592" s="36"/>
      <c r="J592" s="116"/>
      <c r="K592" s="116"/>
      <c r="L592" s="116"/>
      <c r="M592" s="116"/>
    </row>
    <row r="593" spans="5:13" ht="20.100000000000001" customHeight="1">
      <c r="E593" s="36"/>
      <c r="F593" s="36"/>
      <c r="J593" s="116"/>
      <c r="K593" s="116"/>
      <c r="L593" s="116"/>
      <c r="M593" s="116"/>
    </row>
    <row r="594" spans="5:13" ht="20.100000000000001" customHeight="1">
      <c r="E594" s="36"/>
      <c r="F594" s="36"/>
      <c r="J594" s="116"/>
      <c r="K594" s="116"/>
      <c r="L594" s="116"/>
      <c r="M594" s="116"/>
    </row>
    <row r="595" spans="5:13" ht="20.100000000000001" customHeight="1">
      <c r="E595" s="36"/>
      <c r="F595" s="36"/>
      <c r="J595" s="116"/>
      <c r="K595" s="116"/>
      <c r="L595" s="116"/>
      <c r="M595" s="116"/>
    </row>
    <row r="596" spans="5:13" ht="20.100000000000001" customHeight="1">
      <c r="E596" s="36"/>
      <c r="F596" s="36"/>
      <c r="J596" s="116"/>
      <c r="K596" s="116"/>
      <c r="L596" s="116"/>
      <c r="M596" s="116"/>
    </row>
    <row r="597" spans="5:13" ht="20.100000000000001" customHeight="1">
      <c r="E597" s="36"/>
      <c r="F597" s="36"/>
      <c r="J597" s="116"/>
      <c r="K597" s="116"/>
      <c r="L597" s="116"/>
      <c r="M597" s="116"/>
    </row>
    <row r="598" spans="5:13" ht="20.100000000000001" customHeight="1">
      <c r="E598" s="36"/>
      <c r="F598" s="36"/>
      <c r="J598" s="116"/>
      <c r="K598" s="116"/>
      <c r="L598" s="116"/>
      <c r="M598" s="116"/>
    </row>
    <row r="599" spans="5:13" ht="20.100000000000001" customHeight="1">
      <c r="E599" s="36"/>
      <c r="F599" s="36"/>
      <c r="J599" s="116"/>
      <c r="K599" s="116"/>
      <c r="L599" s="116"/>
      <c r="M599" s="116"/>
    </row>
    <row r="600" spans="5:13" ht="20.100000000000001" customHeight="1">
      <c r="E600" s="36"/>
      <c r="F600" s="36"/>
      <c r="J600" s="116"/>
      <c r="K600" s="116"/>
      <c r="L600" s="116"/>
      <c r="M600" s="116"/>
    </row>
    <row r="601" spans="5:13" ht="20.100000000000001" customHeight="1">
      <c r="E601" s="36"/>
      <c r="F601" s="36"/>
      <c r="J601" s="116"/>
      <c r="K601" s="116"/>
      <c r="L601" s="116"/>
      <c r="M601" s="116"/>
    </row>
    <row r="602" spans="5:13" ht="20.100000000000001" customHeight="1">
      <c r="E602" s="36"/>
      <c r="F602" s="36"/>
      <c r="J602" s="116"/>
      <c r="K602" s="116"/>
      <c r="L602" s="116"/>
      <c r="M602" s="116"/>
    </row>
    <row r="603" spans="5:13" ht="20.100000000000001" customHeight="1">
      <c r="E603" s="36"/>
      <c r="F603" s="36"/>
      <c r="J603" s="116"/>
      <c r="K603" s="116"/>
      <c r="L603" s="116"/>
      <c r="M603" s="116"/>
    </row>
    <row r="604" spans="5:13" ht="20.100000000000001" customHeight="1">
      <c r="E604" s="36"/>
      <c r="F604" s="36"/>
      <c r="J604" s="116"/>
      <c r="K604" s="116"/>
      <c r="L604" s="116"/>
      <c r="M604" s="116"/>
    </row>
    <row r="605" spans="5:13" ht="20.100000000000001" customHeight="1">
      <c r="E605" s="36"/>
      <c r="F605" s="36"/>
      <c r="J605" s="116"/>
      <c r="K605" s="116"/>
      <c r="L605" s="116"/>
      <c r="M605" s="116"/>
    </row>
    <row r="606" spans="5:13" ht="20.100000000000001" customHeight="1">
      <c r="E606" s="36"/>
      <c r="F606" s="36"/>
      <c r="J606" s="116"/>
      <c r="K606" s="116"/>
      <c r="L606" s="116"/>
      <c r="M606" s="116"/>
    </row>
    <row r="607" spans="5:13" ht="20.100000000000001" customHeight="1">
      <c r="E607" s="36"/>
      <c r="F607" s="36"/>
      <c r="J607" s="116"/>
      <c r="K607" s="116"/>
      <c r="L607" s="116"/>
      <c r="M607" s="116"/>
    </row>
    <row r="608" spans="5:13" ht="20.100000000000001" customHeight="1">
      <c r="E608" s="36"/>
      <c r="F608" s="36"/>
      <c r="J608" s="116"/>
      <c r="K608" s="116"/>
      <c r="L608" s="116"/>
      <c r="M608" s="116"/>
    </row>
    <row r="609" spans="5:13" ht="20.100000000000001" customHeight="1">
      <c r="E609" s="36"/>
      <c r="F609" s="36"/>
      <c r="J609" s="116"/>
      <c r="K609" s="116"/>
      <c r="L609" s="116"/>
      <c r="M609" s="116"/>
    </row>
    <row r="610" spans="5:13" ht="20.100000000000001" customHeight="1">
      <c r="E610" s="36"/>
      <c r="F610" s="36"/>
      <c r="J610" s="116"/>
      <c r="K610" s="116"/>
      <c r="L610" s="116"/>
      <c r="M610" s="116"/>
    </row>
    <row r="611" spans="5:13" ht="20.100000000000001" customHeight="1">
      <c r="E611" s="36"/>
      <c r="F611" s="36"/>
      <c r="J611" s="116"/>
      <c r="K611" s="116"/>
      <c r="L611" s="116"/>
      <c r="M611" s="116"/>
    </row>
    <row r="612" spans="5:13" ht="20.100000000000001" customHeight="1">
      <c r="E612" s="36"/>
      <c r="F612" s="36"/>
      <c r="J612" s="116"/>
      <c r="K612" s="116"/>
      <c r="L612" s="116"/>
      <c r="M612" s="116"/>
    </row>
    <row r="613" spans="5:13" ht="20.100000000000001" customHeight="1">
      <c r="E613" s="36"/>
      <c r="F613" s="36"/>
      <c r="J613" s="116"/>
      <c r="K613" s="116"/>
      <c r="L613" s="116"/>
      <c r="M613" s="116"/>
    </row>
    <row r="614" spans="5:13" ht="20.100000000000001" customHeight="1">
      <c r="E614" s="36"/>
      <c r="F614" s="36"/>
      <c r="J614" s="116"/>
      <c r="K614" s="116"/>
      <c r="L614" s="116"/>
      <c r="M614" s="116"/>
    </row>
    <row r="615" spans="5:13" ht="20.100000000000001" customHeight="1">
      <c r="E615" s="36"/>
      <c r="F615" s="36"/>
      <c r="J615" s="116"/>
      <c r="K615" s="116"/>
      <c r="L615" s="116"/>
      <c r="M615" s="116"/>
    </row>
    <row r="616" spans="5:13" ht="20.100000000000001" customHeight="1">
      <c r="E616" s="36"/>
      <c r="F616" s="36"/>
      <c r="J616" s="116"/>
      <c r="K616" s="116"/>
      <c r="L616" s="116"/>
      <c r="M616" s="116"/>
    </row>
    <row r="617" spans="5:13" ht="20.100000000000001" customHeight="1">
      <c r="E617" s="36"/>
      <c r="F617" s="36"/>
      <c r="J617" s="116"/>
      <c r="K617" s="116"/>
      <c r="L617" s="116"/>
      <c r="M617" s="116"/>
    </row>
    <row r="618" spans="5:13" ht="20.100000000000001" customHeight="1">
      <c r="E618" s="36"/>
      <c r="F618" s="36"/>
      <c r="J618" s="116"/>
      <c r="K618" s="116"/>
      <c r="L618" s="116"/>
      <c r="M618" s="116"/>
    </row>
    <row r="619" spans="5:13" ht="20.100000000000001" customHeight="1">
      <c r="E619" s="36"/>
      <c r="F619" s="36"/>
      <c r="J619" s="116"/>
      <c r="K619" s="116"/>
      <c r="L619" s="116"/>
      <c r="M619" s="116"/>
    </row>
    <row r="620" spans="5:13" ht="20.100000000000001" customHeight="1">
      <c r="E620" s="36"/>
      <c r="F620" s="36"/>
      <c r="J620" s="116"/>
      <c r="K620" s="116"/>
      <c r="L620" s="116"/>
      <c r="M620" s="116"/>
    </row>
    <row r="621" spans="5:13" ht="20.100000000000001" customHeight="1">
      <c r="E621" s="36"/>
      <c r="F621" s="36"/>
      <c r="J621" s="116"/>
      <c r="K621" s="116"/>
      <c r="L621" s="116"/>
      <c r="M621" s="116"/>
    </row>
    <row r="622" spans="5:13" ht="20.100000000000001" customHeight="1">
      <c r="E622" s="36"/>
      <c r="F622" s="36"/>
      <c r="J622" s="116"/>
      <c r="K622" s="116"/>
      <c r="L622" s="116"/>
      <c r="M622" s="116"/>
    </row>
    <row r="623" spans="5:13" ht="20.100000000000001" customHeight="1">
      <c r="E623" s="36"/>
      <c r="F623" s="36"/>
      <c r="J623" s="116"/>
      <c r="K623" s="116"/>
      <c r="L623" s="116"/>
      <c r="M623" s="116"/>
    </row>
    <row r="624" spans="5:13" ht="20.100000000000001" customHeight="1">
      <c r="E624" s="36"/>
      <c r="F624" s="36"/>
      <c r="J624" s="116"/>
      <c r="K624" s="116"/>
      <c r="L624" s="116"/>
      <c r="M624" s="116"/>
    </row>
    <row r="625" spans="5:13" ht="20.100000000000001" customHeight="1">
      <c r="E625" s="36"/>
      <c r="F625" s="36"/>
      <c r="J625" s="116"/>
      <c r="K625" s="116"/>
      <c r="L625" s="116"/>
      <c r="M625" s="116"/>
    </row>
    <row r="626" spans="5:13" ht="20.100000000000001" customHeight="1">
      <c r="E626" s="36"/>
      <c r="F626" s="36"/>
      <c r="J626" s="116"/>
      <c r="K626" s="116"/>
      <c r="L626" s="116"/>
      <c r="M626" s="116"/>
    </row>
    <row r="627" spans="5:13" ht="20.100000000000001" customHeight="1">
      <c r="E627" s="36"/>
      <c r="F627" s="36"/>
      <c r="J627" s="116"/>
      <c r="K627" s="116"/>
      <c r="L627" s="116"/>
      <c r="M627" s="116"/>
    </row>
    <row r="628" spans="5:13" ht="20.100000000000001" customHeight="1">
      <c r="E628" s="36"/>
      <c r="F628" s="36"/>
      <c r="J628" s="116"/>
      <c r="K628" s="116"/>
      <c r="L628" s="116"/>
      <c r="M628" s="116"/>
    </row>
    <row r="629" spans="5:13" ht="20.100000000000001" customHeight="1">
      <c r="E629" s="36"/>
      <c r="F629" s="36"/>
      <c r="J629" s="116"/>
      <c r="K629" s="116"/>
      <c r="L629" s="116"/>
      <c r="M629" s="116"/>
    </row>
    <row r="630" spans="5:13" ht="20.100000000000001" customHeight="1">
      <c r="E630" s="36"/>
      <c r="F630" s="36"/>
      <c r="J630" s="116"/>
      <c r="K630" s="116"/>
      <c r="L630" s="116"/>
      <c r="M630" s="116"/>
    </row>
    <row r="631" spans="5:13" ht="20.100000000000001" customHeight="1">
      <c r="E631" s="36"/>
      <c r="F631" s="36"/>
      <c r="J631" s="116"/>
      <c r="K631" s="116"/>
      <c r="L631" s="116"/>
      <c r="M631" s="116"/>
    </row>
    <row r="632" spans="5:13" ht="20.100000000000001" customHeight="1">
      <c r="E632" s="36"/>
      <c r="F632" s="36"/>
      <c r="J632" s="116"/>
      <c r="K632" s="116"/>
      <c r="L632" s="116"/>
      <c r="M632" s="116"/>
    </row>
    <row r="633" spans="5:13" ht="20.100000000000001" customHeight="1">
      <c r="E633" s="36"/>
      <c r="F633" s="36"/>
      <c r="J633" s="116"/>
      <c r="K633" s="116"/>
      <c r="L633" s="116"/>
      <c r="M633" s="116"/>
    </row>
    <row r="634" spans="5:13" ht="20.100000000000001" customHeight="1">
      <c r="E634" s="36"/>
      <c r="F634" s="36"/>
      <c r="J634" s="116"/>
      <c r="K634" s="116"/>
      <c r="L634" s="116"/>
      <c r="M634" s="116"/>
    </row>
    <row r="635" spans="5:13" ht="20.100000000000001" customHeight="1">
      <c r="E635" s="36"/>
      <c r="F635" s="36"/>
      <c r="J635" s="116"/>
      <c r="K635" s="116"/>
      <c r="L635" s="116"/>
      <c r="M635" s="116"/>
    </row>
    <row r="636" spans="5:13" ht="20.100000000000001" customHeight="1">
      <c r="E636" s="36"/>
      <c r="F636" s="36"/>
      <c r="J636" s="116"/>
      <c r="K636" s="116"/>
      <c r="L636" s="116"/>
      <c r="M636" s="116"/>
    </row>
    <row r="637" spans="5:13" ht="20.100000000000001" customHeight="1">
      <c r="E637" s="36"/>
      <c r="F637" s="36"/>
      <c r="J637" s="116"/>
      <c r="K637" s="116"/>
      <c r="L637" s="116"/>
      <c r="M637" s="116"/>
    </row>
    <row r="638" spans="5:13" ht="20.100000000000001" customHeight="1">
      <c r="E638" s="36"/>
      <c r="F638" s="36"/>
      <c r="J638" s="116"/>
      <c r="K638" s="116"/>
      <c r="L638" s="116"/>
      <c r="M638" s="116"/>
    </row>
    <row r="639" spans="5:13" ht="20.100000000000001" customHeight="1">
      <c r="E639" s="36"/>
      <c r="F639" s="36"/>
      <c r="J639" s="116"/>
      <c r="K639" s="116"/>
      <c r="L639" s="116"/>
      <c r="M639" s="116"/>
    </row>
    <row r="640" spans="5:13" ht="20.100000000000001" customHeight="1">
      <c r="E640" s="36"/>
      <c r="F640" s="36"/>
      <c r="J640" s="116"/>
      <c r="K640" s="116"/>
      <c r="L640" s="116"/>
      <c r="M640" s="116"/>
    </row>
    <row r="641" spans="5:13" ht="20.100000000000001" customHeight="1">
      <c r="E641" s="36"/>
      <c r="F641" s="36"/>
      <c r="J641" s="116"/>
      <c r="K641" s="116"/>
      <c r="L641" s="116"/>
      <c r="M641" s="116"/>
    </row>
    <row r="642" spans="5:13" ht="20.100000000000001" customHeight="1">
      <c r="E642" s="36"/>
      <c r="F642" s="36"/>
      <c r="J642" s="116"/>
      <c r="K642" s="116"/>
      <c r="L642" s="116"/>
      <c r="M642" s="116"/>
    </row>
    <row r="643" spans="5:13" ht="20.100000000000001" customHeight="1">
      <c r="E643" s="36"/>
      <c r="F643" s="36"/>
      <c r="J643" s="116"/>
      <c r="K643" s="116"/>
      <c r="L643" s="116"/>
      <c r="M643" s="116"/>
    </row>
    <row r="644" spans="5:13" ht="20.100000000000001" customHeight="1">
      <c r="E644" s="36"/>
      <c r="F644" s="36"/>
      <c r="J644" s="116"/>
      <c r="K644" s="116"/>
      <c r="L644" s="116"/>
      <c r="M644" s="116"/>
    </row>
    <row r="645" spans="5:13" ht="20.100000000000001" customHeight="1">
      <c r="E645" s="36"/>
      <c r="F645" s="36"/>
      <c r="J645" s="116"/>
      <c r="K645" s="116"/>
      <c r="L645" s="116"/>
      <c r="M645" s="116"/>
    </row>
    <row r="646" spans="5:13" ht="20.100000000000001" customHeight="1">
      <c r="E646" s="36"/>
      <c r="F646" s="36"/>
      <c r="J646" s="116"/>
      <c r="K646" s="116"/>
      <c r="L646" s="116"/>
      <c r="M646" s="116"/>
    </row>
    <row r="647" spans="5:13" ht="20.100000000000001" customHeight="1">
      <c r="E647" s="36"/>
      <c r="F647" s="36"/>
      <c r="J647" s="116"/>
      <c r="K647" s="116"/>
      <c r="L647" s="116"/>
      <c r="M647" s="116"/>
    </row>
    <row r="648" spans="5:13" ht="20.100000000000001" customHeight="1">
      <c r="E648" s="36"/>
      <c r="F648" s="36"/>
    </row>
    <row r="649" spans="5:13" ht="20.100000000000001" customHeight="1">
      <c r="E649" s="36"/>
      <c r="F649" s="36"/>
    </row>
    <row r="650" spans="5:13" ht="20.100000000000001" customHeight="1">
      <c r="E650" s="36"/>
      <c r="F650" s="36"/>
    </row>
    <row r="651" spans="5:13" ht="20.100000000000001" customHeight="1">
      <c r="E651" s="36"/>
      <c r="F651" s="36"/>
    </row>
    <row r="652" spans="5:13" ht="20.100000000000001" customHeight="1">
      <c r="E652" s="36"/>
      <c r="F652" s="36"/>
    </row>
    <row r="653" spans="5:13" ht="20.100000000000001" customHeight="1">
      <c r="E653" s="36"/>
      <c r="F653" s="36"/>
    </row>
    <row r="654" spans="5:13" ht="20.100000000000001" customHeight="1">
      <c r="E654" s="36"/>
      <c r="F654" s="36"/>
    </row>
    <row r="655" spans="5:13" ht="20.100000000000001" customHeight="1">
      <c r="E655" s="36"/>
      <c r="F655" s="36"/>
    </row>
    <row r="656" spans="5:13" ht="20.100000000000001" customHeight="1">
      <c r="E656" s="36"/>
      <c r="F656" s="36"/>
    </row>
    <row r="657" spans="5:6" ht="20.100000000000001" customHeight="1">
      <c r="E657" s="36"/>
      <c r="F657" s="36"/>
    </row>
    <row r="658" spans="5:6" ht="20.100000000000001" customHeight="1">
      <c r="E658" s="36"/>
      <c r="F658" s="36"/>
    </row>
    <row r="659" spans="5:6" ht="20.100000000000001" customHeight="1">
      <c r="E659" s="36"/>
      <c r="F659" s="36"/>
    </row>
    <row r="660" spans="5:6" ht="20.100000000000001" customHeight="1">
      <c r="E660" s="36"/>
      <c r="F660" s="36"/>
    </row>
    <row r="661" spans="5:6" ht="20.100000000000001" customHeight="1">
      <c r="E661" s="36"/>
      <c r="F661" s="36"/>
    </row>
    <row r="662" spans="5:6" ht="20.100000000000001" customHeight="1">
      <c r="E662" s="36"/>
      <c r="F662" s="36"/>
    </row>
    <row r="663" spans="5:6" ht="20.100000000000001" customHeight="1">
      <c r="E663" s="36"/>
      <c r="F663" s="36"/>
    </row>
    <row r="664" spans="5:6" ht="20.100000000000001" customHeight="1">
      <c r="E664" s="36"/>
      <c r="F664" s="36"/>
    </row>
    <row r="665" spans="5:6" ht="20.100000000000001" customHeight="1">
      <c r="E665" s="36"/>
      <c r="F665" s="36"/>
    </row>
    <row r="666" spans="5:6" ht="20.100000000000001" customHeight="1">
      <c r="E666" s="36"/>
      <c r="F666" s="36"/>
    </row>
    <row r="667" spans="5:6" ht="20.100000000000001" customHeight="1">
      <c r="E667" s="36"/>
      <c r="F667" s="36"/>
    </row>
    <row r="668" spans="5:6" ht="20.100000000000001" customHeight="1">
      <c r="E668" s="36"/>
      <c r="F668" s="36"/>
    </row>
    <row r="669" spans="5:6" ht="20.100000000000001" customHeight="1">
      <c r="E669" s="36"/>
      <c r="F669" s="36"/>
    </row>
    <row r="670" spans="5:6" ht="20.100000000000001" customHeight="1">
      <c r="E670" s="36"/>
      <c r="F670" s="36"/>
    </row>
    <row r="671" spans="5:6" ht="20.100000000000001" customHeight="1">
      <c r="E671" s="36"/>
      <c r="F671" s="36"/>
    </row>
    <row r="672" spans="5:6" ht="20.100000000000001" customHeight="1">
      <c r="E672" s="36"/>
      <c r="F672" s="36"/>
    </row>
    <row r="673" spans="5:6" ht="20.100000000000001" customHeight="1">
      <c r="E673" s="36"/>
      <c r="F673" s="36"/>
    </row>
    <row r="674" spans="5:6" ht="20.100000000000001" customHeight="1">
      <c r="E674" s="36"/>
      <c r="F674" s="36"/>
    </row>
    <row r="675" spans="5:6" ht="20.100000000000001" customHeight="1">
      <c r="E675" s="36"/>
      <c r="F675" s="36"/>
    </row>
    <row r="676" spans="5:6" ht="20.100000000000001" customHeight="1">
      <c r="E676" s="36"/>
      <c r="F676" s="36"/>
    </row>
    <row r="677" spans="5:6" ht="20.100000000000001" customHeight="1">
      <c r="E677" s="36"/>
      <c r="F677" s="36"/>
    </row>
    <row r="678" spans="5:6" ht="20.100000000000001" customHeight="1">
      <c r="E678" s="36"/>
      <c r="F678" s="36"/>
    </row>
    <row r="679" spans="5:6" ht="20.100000000000001" customHeight="1">
      <c r="E679" s="36"/>
      <c r="F679" s="36"/>
    </row>
    <row r="680" spans="5:6" ht="20.100000000000001" customHeight="1">
      <c r="E680" s="36"/>
      <c r="F680" s="36"/>
    </row>
    <row r="681" spans="5:6" ht="20.100000000000001" customHeight="1">
      <c r="E681" s="36"/>
      <c r="F681" s="36"/>
    </row>
    <row r="682" spans="5:6" ht="20.100000000000001" customHeight="1">
      <c r="E682" s="36"/>
      <c r="F682" s="36"/>
    </row>
    <row r="683" spans="5:6" ht="20.100000000000001" customHeight="1">
      <c r="E683" s="36"/>
      <c r="F683" s="36"/>
    </row>
    <row r="684" spans="5:6" ht="20.100000000000001" customHeight="1">
      <c r="E684" s="36"/>
      <c r="F684" s="36"/>
    </row>
    <row r="685" spans="5:6" ht="20.100000000000001" customHeight="1">
      <c r="E685" s="36"/>
      <c r="F685" s="36"/>
    </row>
    <row r="686" spans="5:6" ht="20.100000000000001" customHeight="1">
      <c r="E686" s="36"/>
      <c r="F686" s="36"/>
    </row>
    <row r="687" spans="5:6" ht="20.100000000000001" customHeight="1">
      <c r="E687" s="36"/>
      <c r="F687" s="36"/>
    </row>
    <row r="688" spans="5:6" ht="20.100000000000001" customHeight="1">
      <c r="E688" s="36"/>
      <c r="F688" s="36"/>
    </row>
    <row r="689" spans="5:6" ht="20.100000000000001" customHeight="1">
      <c r="E689" s="36"/>
      <c r="F689" s="36"/>
    </row>
    <row r="690" spans="5:6" ht="20.100000000000001" customHeight="1">
      <c r="E690" s="36"/>
      <c r="F690" s="36"/>
    </row>
    <row r="691" spans="5:6" ht="20.100000000000001" customHeight="1">
      <c r="E691" s="36"/>
      <c r="F691" s="36"/>
    </row>
    <row r="692" spans="5:6" ht="20.100000000000001" customHeight="1">
      <c r="E692" s="36"/>
      <c r="F692" s="36"/>
    </row>
    <row r="693" spans="5:6" ht="20.100000000000001" customHeight="1">
      <c r="E693" s="36"/>
      <c r="F693" s="36"/>
    </row>
    <row r="694" spans="5:6" ht="20.100000000000001" customHeight="1">
      <c r="E694" s="36"/>
      <c r="F694" s="36"/>
    </row>
    <row r="695" spans="5:6" ht="20.100000000000001" customHeight="1">
      <c r="E695" s="36"/>
      <c r="F695" s="36"/>
    </row>
    <row r="696" spans="5:6" ht="20.100000000000001" customHeight="1">
      <c r="E696" s="36"/>
      <c r="F696" s="36"/>
    </row>
    <row r="697" spans="5:6" ht="20.100000000000001" customHeight="1">
      <c r="E697" s="36"/>
      <c r="F697" s="36"/>
    </row>
    <row r="698" spans="5:6" ht="20.100000000000001" customHeight="1">
      <c r="E698" s="36"/>
      <c r="F698" s="36"/>
    </row>
    <row r="699" spans="5:6" ht="20.100000000000001" customHeight="1">
      <c r="E699" s="36"/>
      <c r="F699" s="36"/>
    </row>
    <row r="700" spans="5:6" ht="20.100000000000001" customHeight="1">
      <c r="E700" s="36"/>
      <c r="F700" s="36"/>
    </row>
    <row r="701" spans="5:6" ht="20.100000000000001" customHeight="1">
      <c r="E701" s="36"/>
      <c r="F701" s="36"/>
    </row>
    <row r="702" spans="5:6" ht="20.100000000000001" customHeight="1">
      <c r="E702" s="36"/>
      <c r="F702" s="36"/>
    </row>
    <row r="703" spans="5:6" ht="20.100000000000001" customHeight="1">
      <c r="E703" s="36"/>
      <c r="F703" s="36"/>
    </row>
    <row r="704" spans="5:6" ht="20.100000000000001" customHeight="1">
      <c r="E704" s="36"/>
      <c r="F704" s="36"/>
    </row>
    <row r="705" spans="5:6" ht="20.100000000000001" customHeight="1">
      <c r="E705" s="36"/>
      <c r="F705" s="36"/>
    </row>
    <row r="706" spans="5:6" ht="20.100000000000001" customHeight="1">
      <c r="E706" s="36"/>
      <c r="F706" s="36"/>
    </row>
    <row r="707" spans="5:6" ht="20.100000000000001" customHeight="1">
      <c r="E707" s="36"/>
      <c r="F707" s="36"/>
    </row>
    <row r="708" spans="5:6" ht="20.100000000000001" customHeight="1">
      <c r="E708" s="36"/>
      <c r="F708" s="36"/>
    </row>
    <row r="709" spans="5:6" ht="20.100000000000001" customHeight="1">
      <c r="E709" s="36"/>
      <c r="F709" s="36"/>
    </row>
    <row r="710" spans="5:6" ht="20.100000000000001" customHeight="1">
      <c r="E710" s="36"/>
      <c r="F710" s="36"/>
    </row>
    <row r="711" spans="5:6" ht="20.100000000000001" customHeight="1">
      <c r="E711" s="36"/>
      <c r="F711" s="36"/>
    </row>
    <row r="712" spans="5:6" ht="20.100000000000001" customHeight="1">
      <c r="E712" s="36"/>
      <c r="F712" s="36"/>
    </row>
    <row r="713" spans="5:6" ht="20.100000000000001" customHeight="1">
      <c r="E713" s="36"/>
      <c r="F713" s="36"/>
    </row>
    <row r="714" spans="5:6" ht="20.100000000000001" customHeight="1">
      <c r="E714" s="36"/>
      <c r="F714" s="36"/>
    </row>
    <row r="715" spans="5:6" ht="20.100000000000001" customHeight="1">
      <c r="E715" s="36"/>
      <c r="F715" s="36"/>
    </row>
    <row r="716" spans="5:6" ht="20.100000000000001" customHeight="1">
      <c r="E716" s="36"/>
      <c r="F716" s="36"/>
    </row>
    <row r="717" spans="5:6" ht="20.100000000000001" customHeight="1">
      <c r="E717" s="36"/>
      <c r="F717" s="36"/>
    </row>
    <row r="718" spans="5:6" ht="20.100000000000001" customHeight="1">
      <c r="E718" s="36"/>
      <c r="F718" s="36"/>
    </row>
    <row r="719" spans="5:6" ht="20.100000000000001" customHeight="1">
      <c r="E719" s="36"/>
      <c r="F719" s="36"/>
    </row>
    <row r="720" spans="5:6" ht="20.100000000000001" customHeight="1">
      <c r="E720" s="36"/>
      <c r="F720" s="36"/>
    </row>
    <row r="721" spans="5:6" ht="20.100000000000001" customHeight="1">
      <c r="E721" s="36"/>
      <c r="F721" s="36"/>
    </row>
    <row r="722" spans="5:6" ht="20.100000000000001" customHeight="1">
      <c r="E722" s="36"/>
      <c r="F722" s="36"/>
    </row>
    <row r="723" spans="5:6" ht="20.100000000000001" customHeight="1">
      <c r="E723" s="36"/>
      <c r="F723" s="36"/>
    </row>
    <row r="724" spans="5:6" ht="20.100000000000001" customHeight="1">
      <c r="E724" s="36"/>
      <c r="F724" s="36"/>
    </row>
    <row r="725" spans="5:6" ht="20.100000000000001" customHeight="1">
      <c r="E725" s="36"/>
      <c r="F725" s="36"/>
    </row>
    <row r="726" spans="5:6" ht="20.100000000000001" customHeight="1">
      <c r="E726" s="36"/>
      <c r="F726" s="36"/>
    </row>
    <row r="727" spans="5:6" ht="20.100000000000001" customHeight="1">
      <c r="E727" s="36"/>
      <c r="F727" s="36"/>
    </row>
    <row r="728" spans="5:6" ht="20.100000000000001" customHeight="1">
      <c r="E728" s="36"/>
      <c r="F728" s="36"/>
    </row>
    <row r="729" spans="5:6" ht="20.100000000000001" customHeight="1">
      <c r="E729" s="36"/>
      <c r="F729" s="36"/>
    </row>
    <row r="730" spans="5:6" ht="20.100000000000001" customHeight="1">
      <c r="E730" s="36"/>
      <c r="F730" s="36"/>
    </row>
    <row r="731" spans="5:6" ht="20.100000000000001" customHeight="1">
      <c r="E731" s="36"/>
      <c r="F731" s="36"/>
    </row>
    <row r="732" spans="5:6" ht="20.100000000000001" customHeight="1">
      <c r="E732" s="36"/>
      <c r="F732" s="36"/>
    </row>
    <row r="733" spans="5:6" ht="20.100000000000001" customHeight="1">
      <c r="E733" s="36"/>
      <c r="F733" s="36"/>
    </row>
    <row r="734" spans="5:6" ht="20.100000000000001" customHeight="1">
      <c r="E734" s="36"/>
      <c r="F734" s="36"/>
    </row>
    <row r="735" spans="5:6" ht="20.100000000000001" customHeight="1">
      <c r="E735" s="36"/>
      <c r="F735" s="36"/>
    </row>
    <row r="736" spans="5:6" ht="20.100000000000001" customHeight="1">
      <c r="E736" s="36"/>
      <c r="F736" s="36"/>
    </row>
    <row r="737" spans="5:6" ht="20.100000000000001" customHeight="1">
      <c r="E737" s="36"/>
      <c r="F737" s="36"/>
    </row>
    <row r="738" spans="5:6" ht="20.100000000000001" customHeight="1">
      <c r="E738" s="36"/>
      <c r="F738" s="36"/>
    </row>
    <row r="739" spans="5:6" ht="20.100000000000001" customHeight="1">
      <c r="E739" s="36"/>
      <c r="F739" s="36"/>
    </row>
    <row r="740" spans="5:6" ht="20.100000000000001" customHeight="1">
      <c r="E740" s="36"/>
      <c r="F740" s="36"/>
    </row>
    <row r="741" spans="5:6" ht="20.100000000000001" customHeight="1">
      <c r="E741" s="36"/>
      <c r="F741" s="36"/>
    </row>
    <row r="742" spans="5:6" ht="20.100000000000001" customHeight="1">
      <c r="E742" s="36"/>
      <c r="F742" s="36"/>
    </row>
    <row r="743" spans="5:6" ht="20.100000000000001" customHeight="1">
      <c r="E743" s="36"/>
      <c r="F743" s="36"/>
    </row>
    <row r="744" spans="5:6" ht="20.100000000000001" customHeight="1">
      <c r="E744" s="36"/>
      <c r="F744" s="36"/>
    </row>
    <row r="745" spans="5:6" ht="20.100000000000001" customHeight="1">
      <c r="E745" s="36"/>
      <c r="F745" s="36"/>
    </row>
    <row r="746" spans="5:6" ht="20.100000000000001" customHeight="1">
      <c r="E746" s="36"/>
      <c r="F746" s="36"/>
    </row>
    <row r="747" spans="5:6" ht="20.100000000000001" customHeight="1">
      <c r="E747" s="36"/>
      <c r="F747" s="36"/>
    </row>
    <row r="748" spans="5:6" ht="20.100000000000001" customHeight="1">
      <c r="E748" s="36"/>
      <c r="F748" s="36"/>
    </row>
    <row r="749" spans="5:6" ht="20.100000000000001" customHeight="1">
      <c r="E749" s="36"/>
      <c r="F749" s="36"/>
    </row>
    <row r="750" spans="5:6" ht="20.100000000000001" customHeight="1">
      <c r="E750" s="36"/>
      <c r="F750" s="36"/>
    </row>
    <row r="751" spans="5:6" ht="20.100000000000001" customHeight="1">
      <c r="E751" s="36"/>
      <c r="F751" s="36"/>
    </row>
    <row r="752" spans="5:6" ht="20.100000000000001" customHeight="1">
      <c r="E752" s="36"/>
      <c r="F752" s="36"/>
    </row>
    <row r="753" spans="5:6" ht="20.100000000000001" customHeight="1">
      <c r="E753" s="36"/>
      <c r="F753" s="36"/>
    </row>
    <row r="754" spans="5:6" ht="20.100000000000001" customHeight="1">
      <c r="E754" s="36"/>
      <c r="F754" s="36"/>
    </row>
    <row r="755" spans="5:6" ht="20.100000000000001" customHeight="1">
      <c r="E755" s="36"/>
      <c r="F755" s="36"/>
    </row>
    <row r="756" spans="5:6" ht="20.100000000000001" customHeight="1">
      <c r="E756" s="36"/>
      <c r="F756" s="36"/>
    </row>
    <row r="757" spans="5:6" ht="20.100000000000001" customHeight="1">
      <c r="E757" s="36"/>
      <c r="F757" s="36"/>
    </row>
    <row r="758" spans="5:6" ht="20.100000000000001" customHeight="1">
      <c r="E758" s="36"/>
      <c r="F758" s="36"/>
    </row>
    <row r="759" spans="5:6" ht="20.100000000000001" customHeight="1">
      <c r="E759" s="36"/>
      <c r="F759" s="36"/>
    </row>
    <row r="760" spans="5:6" ht="20.100000000000001" customHeight="1">
      <c r="E760" s="36"/>
      <c r="F760" s="36"/>
    </row>
    <row r="761" spans="5:6" ht="20.100000000000001" customHeight="1">
      <c r="E761" s="36"/>
      <c r="F761" s="36"/>
    </row>
    <row r="762" spans="5:6" ht="20.100000000000001" customHeight="1">
      <c r="E762" s="36"/>
      <c r="F762" s="36"/>
    </row>
    <row r="763" spans="5:6" ht="20.100000000000001" customHeight="1">
      <c r="E763" s="36"/>
      <c r="F763" s="36"/>
    </row>
    <row r="764" spans="5:6" ht="20.100000000000001" customHeight="1">
      <c r="E764" s="36"/>
      <c r="F764" s="36"/>
    </row>
    <row r="765" spans="5:6" ht="20.100000000000001" customHeight="1">
      <c r="E765" s="36"/>
      <c r="F765" s="36"/>
    </row>
    <row r="766" spans="5:6" ht="20.100000000000001" customHeight="1">
      <c r="E766" s="36"/>
      <c r="F766" s="36"/>
    </row>
    <row r="767" spans="5:6" ht="20.100000000000001" customHeight="1">
      <c r="E767" s="36"/>
      <c r="F767" s="36"/>
    </row>
    <row r="768" spans="5:6" ht="20.100000000000001" customHeight="1">
      <c r="E768" s="36"/>
      <c r="F768" s="36"/>
    </row>
    <row r="769" spans="5:6" ht="20.100000000000001" customHeight="1">
      <c r="E769" s="36"/>
      <c r="F769" s="36"/>
    </row>
    <row r="770" spans="5:6" ht="20.100000000000001" customHeight="1">
      <c r="E770" s="36"/>
      <c r="F770" s="36"/>
    </row>
    <row r="771" spans="5:6" ht="20.100000000000001" customHeight="1">
      <c r="E771" s="36"/>
      <c r="F771" s="36"/>
    </row>
    <row r="772" spans="5:6" ht="20.100000000000001" customHeight="1">
      <c r="E772" s="36"/>
      <c r="F772" s="36"/>
    </row>
    <row r="773" spans="5:6" ht="20.100000000000001" customHeight="1">
      <c r="E773" s="36"/>
      <c r="F773" s="36"/>
    </row>
    <row r="774" spans="5:6" ht="20.100000000000001" customHeight="1">
      <c r="E774" s="36"/>
      <c r="F774" s="36"/>
    </row>
    <row r="775" spans="5:6" ht="20.100000000000001" customHeight="1">
      <c r="E775" s="36"/>
      <c r="F775" s="36"/>
    </row>
    <row r="776" spans="5:6" ht="20.100000000000001" customHeight="1">
      <c r="E776" s="36"/>
      <c r="F776" s="36"/>
    </row>
    <row r="777" spans="5:6" ht="20.100000000000001" customHeight="1">
      <c r="E777" s="36"/>
      <c r="F777" s="36"/>
    </row>
    <row r="778" spans="5:6" ht="20.100000000000001" customHeight="1">
      <c r="E778" s="36"/>
      <c r="F778" s="36"/>
    </row>
    <row r="779" spans="5:6" ht="20.100000000000001" customHeight="1">
      <c r="E779" s="36"/>
      <c r="F779" s="36"/>
    </row>
    <row r="780" spans="5:6" ht="20.100000000000001" customHeight="1">
      <c r="E780" s="36"/>
      <c r="F780" s="36"/>
    </row>
    <row r="781" spans="5:6" ht="20.100000000000001" customHeight="1">
      <c r="E781" s="36"/>
      <c r="F781" s="36"/>
    </row>
    <row r="782" spans="5:6" ht="20.100000000000001" customHeight="1">
      <c r="E782" s="36"/>
      <c r="F782" s="36"/>
    </row>
    <row r="783" spans="5:6" ht="20.100000000000001" customHeight="1">
      <c r="E783" s="36"/>
      <c r="F783" s="36"/>
    </row>
    <row r="784" spans="5:6" ht="20.100000000000001" customHeight="1">
      <c r="E784" s="36"/>
      <c r="F784" s="36"/>
    </row>
    <row r="785" spans="5:6" ht="20.100000000000001" customHeight="1">
      <c r="E785" s="36"/>
      <c r="F785" s="36"/>
    </row>
    <row r="786" spans="5:6" ht="20.100000000000001" customHeight="1">
      <c r="E786" s="36"/>
      <c r="F786" s="36"/>
    </row>
    <row r="787" spans="5:6" ht="20.100000000000001" customHeight="1">
      <c r="E787" s="36"/>
      <c r="F787" s="36"/>
    </row>
    <row r="788" spans="5:6" ht="20.100000000000001" customHeight="1">
      <c r="E788" s="36"/>
      <c r="F788" s="36"/>
    </row>
    <row r="789" spans="5:6" ht="20.100000000000001" customHeight="1">
      <c r="E789" s="36"/>
      <c r="F789" s="36"/>
    </row>
    <row r="790" spans="5:6" ht="20.100000000000001" customHeight="1">
      <c r="E790" s="36"/>
      <c r="F790" s="36"/>
    </row>
    <row r="791" spans="5:6" ht="20.100000000000001" customHeight="1">
      <c r="E791" s="36"/>
      <c r="F791" s="36"/>
    </row>
    <row r="792" spans="5:6" ht="20.100000000000001" customHeight="1">
      <c r="E792" s="36"/>
      <c r="F792" s="36"/>
    </row>
    <row r="793" spans="5:6" ht="20.100000000000001" customHeight="1">
      <c r="E793" s="36"/>
      <c r="F793" s="36"/>
    </row>
    <row r="794" spans="5:6" ht="20.100000000000001" customHeight="1">
      <c r="E794" s="36"/>
      <c r="F794" s="36"/>
    </row>
    <row r="795" spans="5:6" ht="20.100000000000001" customHeight="1">
      <c r="E795" s="36"/>
      <c r="F795" s="36"/>
    </row>
    <row r="796" spans="5:6" ht="20.100000000000001" customHeight="1">
      <c r="E796" s="36"/>
      <c r="F796" s="36"/>
    </row>
    <row r="797" spans="5:6" ht="20.100000000000001" customHeight="1">
      <c r="E797" s="36"/>
      <c r="F797" s="36"/>
    </row>
    <row r="798" spans="5:6" ht="20.100000000000001" customHeight="1">
      <c r="E798" s="36"/>
      <c r="F798" s="36"/>
    </row>
    <row r="799" spans="5:6" ht="20.100000000000001" customHeight="1">
      <c r="E799" s="36"/>
      <c r="F799" s="36"/>
    </row>
    <row r="800" spans="5:6" ht="20.100000000000001" customHeight="1">
      <c r="E800" s="36"/>
      <c r="F800" s="36"/>
    </row>
    <row r="801" spans="5:6" ht="20.100000000000001" customHeight="1">
      <c r="E801" s="36"/>
      <c r="F801" s="36"/>
    </row>
    <row r="802" spans="5:6" ht="20.100000000000001" customHeight="1">
      <c r="E802" s="36"/>
      <c r="F802" s="36"/>
    </row>
    <row r="803" spans="5:6" ht="20.100000000000001" customHeight="1">
      <c r="E803" s="36"/>
      <c r="F803" s="36"/>
    </row>
    <row r="804" spans="5:6" ht="20.100000000000001" customHeight="1">
      <c r="E804" s="36"/>
      <c r="F804" s="36"/>
    </row>
    <row r="805" spans="5:6" ht="20.100000000000001" customHeight="1">
      <c r="E805" s="36"/>
      <c r="F805" s="36"/>
    </row>
    <row r="806" spans="5:6" ht="20.100000000000001" customHeight="1">
      <c r="E806" s="36"/>
      <c r="F806" s="36"/>
    </row>
    <row r="807" spans="5:6" ht="20.100000000000001" customHeight="1">
      <c r="E807" s="36"/>
      <c r="F807" s="36"/>
    </row>
    <row r="808" spans="5:6" ht="20.100000000000001" customHeight="1">
      <c r="E808" s="36"/>
      <c r="F808" s="36"/>
    </row>
    <row r="809" spans="5:6" ht="20.100000000000001" customHeight="1">
      <c r="E809" s="36"/>
      <c r="F809" s="36"/>
    </row>
    <row r="810" spans="5:6" ht="20.100000000000001" customHeight="1">
      <c r="E810" s="36"/>
      <c r="F810" s="36"/>
    </row>
    <row r="811" spans="5:6" ht="20.100000000000001" customHeight="1">
      <c r="E811" s="36"/>
      <c r="F811" s="36"/>
    </row>
    <row r="812" spans="5:6" ht="20.100000000000001" customHeight="1">
      <c r="E812" s="36"/>
      <c r="F812" s="36"/>
    </row>
    <row r="813" spans="5:6" ht="20.100000000000001" customHeight="1">
      <c r="E813" s="36"/>
      <c r="F813" s="36"/>
    </row>
    <row r="814" spans="5:6" ht="20.100000000000001" customHeight="1">
      <c r="E814" s="36"/>
      <c r="F814" s="36"/>
    </row>
    <row r="815" spans="5:6" ht="20.100000000000001" customHeight="1">
      <c r="E815" s="36"/>
      <c r="F815" s="36"/>
    </row>
    <row r="816" spans="5:6" ht="20.100000000000001" customHeight="1">
      <c r="E816" s="36"/>
      <c r="F816" s="36"/>
    </row>
    <row r="817" spans="5:6" ht="20.100000000000001" customHeight="1">
      <c r="E817" s="36"/>
      <c r="F817" s="36"/>
    </row>
    <row r="818" spans="5:6" ht="20.100000000000001" customHeight="1">
      <c r="E818" s="36"/>
      <c r="F818" s="36"/>
    </row>
    <row r="819" spans="5:6" ht="20.100000000000001" customHeight="1">
      <c r="E819" s="36"/>
      <c r="F819" s="36"/>
    </row>
    <row r="820" spans="5:6" ht="20.100000000000001" customHeight="1">
      <c r="E820" s="36"/>
      <c r="F820" s="36"/>
    </row>
    <row r="821" spans="5:6" ht="20.100000000000001" customHeight="1">
      <c r="E821" s="36"/>
      <c r="F821" s="36"/>
    </row>
    <row r="822" spans="5:6" ht="20.100000000000001" customHeight="1">
      <c r="E822" s="36"/>
      <c r="F822" s="36"/>
    </row>
    <row r="823" spans="5:6" ht="20.100000000000001" customHeight="1">
      <c r="E823" s="36"/>
      <c r="F823" s="36"/>
    </row>
    <row r="824" spans="5:6" ht="20.100000000000001" customHeight="1">
      <c r="E824" s="36"/>
      <c r="F824" s="36"/>
    </row>
    <row r="825" spans="5:6" ht="20.100000000000001" customHeight="1">
      <c r="E825" s="36"/>
      <c r="F825" s="36"/>
    </row>
    <row r="826" spans="5:6" ht="20.100000000000001" customHeight="1">
      <c r="E826" s="36"/>
      <c r="F826" s="36"/>
    </row>
    <row r="827" spans="5:6" ht="20.100000000000001" customHeight="1">
      <c r="E827" s="36"/>
      <c r="F827" s="36"/>
    </row>
    <row r="828" spans="5:6" ht="20.100000000000001" customHeight="1">
      <c r="E828" s="36"/>
      <c r="F828" s="36"/>
    </row>
    <row r="829" spans="5:6" ht="20.100000000000001" customHeight="1">
      <c r="E829" s="36"/>
      <c r="F829" s="36"/>
    </row>
    <row r="830" spans="5:6" ht="20.100000000000001" customHeight="1">
      <c r="E830" s="36"/>
      <c r="F830" s="36"/>
    </row>
    <row r="831" spans="5:6" ht="20.100000000000001" customHeight="1">
      <c r="E831" s="36"/>
      <c r="F831" s="36"/>
    </row>
    <row r="832" spans="5:6" ht="20.100000000000001" customHeight="1">
      <c r="E832" s="36"/>
      <c r="F832" s="36"/>
    </row>
    <row r="833" spans="5:6" ht="20.100000000000001" customHeight="1">
      <c r="E833" s="36"/>
      <c r="F833" s="36"/>
    </row>
    <row r="834" spans="5:6" ht="20.100000000000001" customHeight="1">
      <c r="E834" s="36"/>
      <c r="F834" s="36"/>
    </row>
    <row r="835" spans="5:6" ht="20.100000000000001" customHeight="1">
      <c r="E835" s="36"/>
      <c r="F835" s="36"/>
    </row>
    <row r="836" spans="5:6" ht="20.100000000000001" customHeight="1">
      <c r="E836" s="36"/>
      <c r="F836" s="36"/>
    </row>
    <row r="837" spans="5:6" ht="20.100000000000001" customHeight="1">
      <c r="E837" s="36"/>
      <c r="F837" s="36"/>
    </row>
    <row r="838" spans="5:6" ht="20.100000000000001" customHeight="1">
      <c r="E838" s="36"/>
      <c r="F838" s="36"/>
    </row>
    <row r="839" spans="5:6" ht="20.100000000000001" customHeight="1">
      <c r="E839" s="36"/>
      <c r="F839" s="36"/>
    </row>
    <row r="840" spans="5:6" ht="20.100000000000001" customHeight="1">
      <c r="E840" s="36"/>
      <c r="F840" s="36"/>
    </row>
    <row r="841" spans="5:6" ht="20.100000000000001" customHeight="1">
      <c r="E841" s="36"/>
      <c r="F841" s="36"/>
    </row>
    <row r="842" spans="5:6" ht="20.100000000000001" customHeight="1">
      <c r="E842" s="36"/>
      <c r="F842" s="36"/>
    </row>
    <row r="843" spans="5:6" ht="20.100000000000001" customHeight="1">
      <c r="E843" s="36"/>
      <c r="F843" s="36"/>
    </row>
    <row r="844" spans="5:6" ht="20.100000000000001" customHeight="1">
      <c r="E844" s="36"/>
      <c r="F844" s="36"/>
    </row>
    <row r="845" spans="5:6" ht="20.100000000000001" customHeight="1">
      <c r="E845" s="36"/>
      <c r="F845" s="36"/>
    </row>
    <row r="846" spans="5:6" ht="20.100000000000001" customHeight="1">
      <c r="E846" s="36"/>
      <c r="F846" s="36"/>
    </row>
    <row r="847" spans="5:6" ht="20.100000000000001" customHeight="1">
      <c r="E847" s="36"/>
      <c r="F847" s="36"/>
    </row>
    <row r="848" spans="5:6" ht="20.100000000000001" customHeight="1">
      <c r="E848" s="36"/>
      <c r="F848" s="36"/>
    </row>
    <row r="849" spans="5:6" ht="20.100000000000001" customHeight="1">
      <c r="E849" s="36"/>
      <c r="F849" s="36"/>
    </row>
    <row r="850" spans="5:6" ht="20.100000000000001" customHeight="1">
      <c r="E850" s="36"/>
      <c r="F850" s="36"/>
    </row>
    <row r="851" spans="5:6" ht="20.100000000000001" customHeight="1">
      <c r="E851" s="36"/>
      <c r="F851" s="36"/>
    </row>
    <row r="852" spans="5:6" ht="20.100000000000001" customHeight="1">
      <c r="E852" s="36"/>
      <c r="F852" s="36"/>
    </row>
    <row r="853" spans="5:6" ht="20.100000000000001" customHeight="1">
      <c r="E853" s="36"/>
      <c r="F853" s="36"/>
    </row>
    <row r="854" spans="5:6" ht="20.100000000000001" customHeight="1">
      <c r="E854" s="36"/>
      <c r="F854" s="36"/>
    </row>
    <row r="855" spans="5:6" ht="20.100000000000001" customHeight="1">
      <c r="E855" s="36"/>
      <c r="F855" s="36"/>
    </row>
    <row r="856" spans="5:6" ht="20.100000000000001" customHeight="1">
      <c r="E856" s="36"/>
      <c r="F856" s="36"/>
    </row>
    <row r="857" spans="5:6" ht="20.100000000000001" customHeight="1">
      <c r="E857" s="36"/>
      <c r="F857" s="36"/>
    </row>
    <row r="858" spans="5:6" ht="20.100000000000001" customHeight="1">
      <c r="E858" s="36"/>
      <c r="F858" s="36"/>
    </row>
    <row r="859" spans="5:6" ht="20.100000000000001" customHeight="1">
      <c r="E859" s="36"/>
      <c r="F859" s="36"/>
    </row>
    <row r="860" spans="5:6" ht="20.100000000000001" customHeight="1">
      <c r="E860" s="36"/>
      <c r="F860" s="36"/>
    </row>
    <row r="861" spans="5:6" ht="20.100000000000001" customHeight="1">
      <c r="E861" s="36"/>
      <c r="F861" s="36"/>
    </row>
    <row r="862" spans="5:6" ht="20.100000000000001" customHeight="1">
      <c r="E862" s="36"/>
      <c r="F862" s="36"/>
    </row>
    <row r="863" spans="5:6" ht="20.100000000000001" customHeight="1">
      <c r="E863" s="36"/>
      <c r="F863" s="36"/>
    </row>
    <row r="864" spans="5:6" ht="20.100000000000001" customHeight="1">
      <c r="E864" s="36"/>
      <c r="F864" s="36"/>
    </row>
    <row r="865" spans="5:6" ht="20.100000000000001" customHeight="1">
      <c r="E865" s="36"/>
      <c r="F865" s="36"/>
    </row>
    <row r="866" spans="5:6" ht="20.100000000000001" customHeight="1">
      <c r="E866" s="36"/>
      <c r="F866" s="36"/>
    </row>
    <row r="867" spans="5:6" ht="20.100000000000001" customHeight="1">
      <c r="E867" s="36"/>
      <c r="F867" s="36"/>
    </row>
    <row r="868" spans="5:6" ht="20.100000000000001" customHeight="1">
      <c r="E868" s="36"/>
      <c r="F868" s="36"/>
    </row>
    <row r="869" spans="5:6" ht="20.100000000000001" customHeight="1">
      <c r="E869" s="36"/>
      <c r="F869" s="36"/>
    </row>
    <row r="870" spans="5:6" ht="20.100000000000001" customHeight="1">
      <c r="E870" s="36"/>
      <c r="F870" s="36"/>
    </row>
    <row r="871" spans="5:6" ht="20.100000000000001" customHeight="1">
      <c r="E871" s="36"/>
      <c r="F871" s="36"/>
    </row>
    <row r="872" spans="5:6" ht="20.100000000000001" customHeight="1">
      <c r="E872" s="36"/>
      <c r="F872" s="36"/>
    </row>
    <row r="873" spans="5:6" ht="20.100000000000001" customHeight="1">
      <c r="E873" s="36"/>
      <c r="F873" s="36"/>
    </row>
    <row r="874" spans="5:6" ht="20.100000000000001" customHeight="1">
      <c r="E874" s="36"/>
      <c r="F874" s="36"/>
    </row>
    <row r="875" spans="5:6" ht="20.100000000000001" customHeight="1">
      <c r="E875" s="36"/>
      <c r="F875" s="36"/>
    </row>
    <row r="876" spans="5:6" ht="20.100000000000001" customHeight="1">
      <c r="E876" s="36"/>
      <c r="F876" s="36"/>
    </row>
    <row r="877" spans="5:6" ht="20.100000000000001" customHeight="1">
      <c r="E877" s="36"/>
      <c r="F877" s="36"/>
    </row>
    <row r="878" spans="5:6" ht="20.100000000000001" customHeight="1">
      <c r="E878" s="36"/>
      <c r="F878" s="36"/>
    </row>
    <row r="879" spans="5:6" ht="20.100000000000001" customHeight="1">
      <c r="E879" s="36"/>
      <c r="F879" s="36"/>
    </row>
    <row r="880" spans="5:6" ht="20.100000000000001" customHeight="1">
      <c r="E880" s="36"/>
      <c r="F880" s="36"/>
    </row>
    <row r="881" spans="5:6" ht="20.100000000000001" customHeight="1">
      <c r="E881" s="36"/>
      <c r="F881" s="36"/>
    </row>
    <row r="882" spans="5:6" ht="20.100000000000001" customHeight="1">
      <c r="E882" s="36"/>
      <c r="F882" s="36"/>
    </row>
    <row r="883" spans="5:6" ht="20.100000000000001" customHeight="1">
      <c r="E883" s="36"/>
      <c r="F883" s="36"/>
    </row>
    <row r="884" spans="5:6" ht="20.100000000000001" customHeight="1">
      <c r="E884" s="36"/>
      <c r="F884" s="36"/>
    </row>
    <row r="885" spans="5:6" ht="20.100000000000001" customHeight="1">
      <c r="E885" s="36"/>
      <c r="F885" s="36"/>
    </row>
    <row r="886" spans="5:6" ht="20.100000000000001" customHeight="1">
      <c r="E886" s="36"/>
      <c r="F886" s="36"/>
    </row>
    <row r="887" spans="5:6" ht="20.100000000000001" customHeight="1">
      <c r="E887" s="36"/>
      <c r="F887" s="36"/>
    </row>
    <row r="888" spans="5:6" ht="20.100000000000001" customHeight="1">
      <c r="E888" s="36"/>
      <c r="F888" s="36"/>
    </row>
    <row r="889" spans="5:6" ht="20.100000000000001" customHeight="1">
      <c r="E889" s="36"/>
      <c r="F889" s="36"/>
    </row>
    <row r="890" spans="5:6" ht="20.100000000000001" customHeight="1">
      <c r="E890" s="36"/>
      <c r="F890" s="36"/>
    </row>
    <row r="891" spans="5:6" ht="20.100000000000001" customHeight="1">
      <c r="E891" s="36"/>
      <c r="F891" s="36"/>
    </row>
    <row r="892" spans="5:6" ht="20.100000000000001" customHeight="1">
      <c r="E892" s="36"/>
      <c r="F892" s="36"/>
    </row>
    <row r="893" spans="5:6" ht="20.100000000000001" customHeight="1">
      <c r="E893" s="36"/>
      <c r="F893" s="36"/>
    </row>
    <row r="894" spans="5:6" ht="20.100000000000001" customHeight="1">
      <c r="E894" s="36"/>
      <c r="F894" s="36"/>
    </row>
    <row r="895" spans="5:6" ht="20.100000000000001" customHeight="1">
      <c r="E895" s="36"/>
      <c r="F895" s="36"/>
    </row>
    <row r="896" spans="5:6" ht="20.100000000000001" customHeight="1">
      <c r="E896" s="36"/>
      <c r="F896" s="36"/>
    </row>
    <row r="897" spans="5:6" ht="20.100000000000001" customHeight="1">
      <c r="E897" s="36"/>
      <c r="F897" s="36"/>
    </row>
    <row r="898" spans="5:6" ht="20.100000000000001" customHeight="1">
      <c r="E898" s="36"/>
      <c r="F898" s="36"/>
    </row>
    <row r="899" spans="5:6" ht="20.100000000000001" customHeight="1">
      <c r="E899" s="36"/>
      <c r="F899" s="36"/>
    </row>
  </sheetData>
  <phoneticPr fontId="4" type="noConversion"/>
  <conditionalFormatting sqref="A2:A37">
    <cfRule type="cellIs" dxfId="136" priority="1" operator="equal">
      <formula>0</formula>
    </cfRule>
  </conditionalFormatting>
  <conditionalFormatting sqref="D1">
    <cfRule type="cellIs" dxfId="135" priority="17" operator="equal">
      <formula>0</formula>
    </cfRule>
  </conditionalFormatting>
  <conditionalFormatting sqref="F1">
    <cfRule type="cellIs" dxfId="134" priority="15" operator="equal">
      <formula>0</formula>
    </cfRule>
  </conditionalFormatting>
  <conditionalFormatting sqref="G1:G6 G2:I7">
    <cfRule type="cellIs" dxfId="133" priority="12" operator="equal">
      <formula>0</formula>
    </cfRule>
  </conditionalFormatting>
  <conditionalFormatting sqref="H1">
    <cfRule type="cellIs" dxfId="132" priority="27" operator="equal">
      <formula>0</formula>
    </cfRule>
  </conditionalFormatting>
  <conditionalFormatting sqref="I1">
    <cfRule type="cellIs" dxfId="131" priority="21" operator="equal">
      <formula>0</formula>
    </cfRule>
  </conditionalFormatting>
  <conditionalFormatting sqref="J1">
    <cfRule type="cellIs" dxfId="130" priority="24" operator="equal">
      <formula>0</formula>
    </cfRule>
  </conditionalFormatting>
  <conditionalFormatting sqref="K1">
    <cfRule type="cellIs" dxfId="129" priority="19" operator="equal">
      <formula>0</formula>
    </cfRule>
  </conditionalFormatting>
  <conditionalFormatting sqref="L1 R2:XFD2 P2:P1048576">
    <cfRule type="cellIs" dxfId="128" priority="29" operator="equal">
      <formula>0</formula>
    </cfRule>
  </conditionalFormatting>
  <conditionalFormatting sqref="M1">
    <cfRule type="cellIs" dxfId="127" priority="14" operator="equal">
      <formula>0</formula>
    </cfRule>
  </conditionalFormatting>
  <conditionalFormatting sqref="N1:N6">
    <cfRule type="cellIs" dxfId="126" priority="11" operator="equal">
      <formula>0</formula>
    </cfRule>
  </conditionalFormatting>
  <conditionalFormatting sqref="O1">
    <cfRule type="cellIs" dxfId="125" priority="25" operator="equal">
      <formula>0</formula>
    </cfRule>
  </conditionalFormatting>
  <pageMargins left="0.7" right="0.7" top="0.75" bottom="0.75" header="0.3" footer="0.3"/>
  <pageSetup paperSize="9" orientation="portrait" horizontalDpi="0" verticalDpi="0"/>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A A F A A B Q S w M E F A A C A A g A 5 J r y U i M m w 6 S j A A A A 9 Q A A A B I A H A B D b 2 5 m a W c v U G F j a 2 F n Z S 5 4 b W w g o h g A K K A U A A A A A A A A A A A A A A A A A A A A A A A A A A A A h Y 9 B D o I w F E S v Q r q n r d W F k k + J Y S u J i Y l x 2 5 Q K j f A x t A h 3 c + G R v I I Y R d 2 5 n D d v M X O / 3 i A Z 6 i q 4 m N b Z B m M y o 5 w E B n W T W y x i 0 v l j u C S J h K 3 S J 1 W Y Y J T R R Y P L Y 1 J 6 f 4 4 Y 6 / u e 9 n P a t A U T n M / Y I d v s d G l q R T 6 y / S + H F p 1 X q A 2 R s H + N k Y K u F l Q I Q T m w i U F m 8 d u L c e 6 z / Y G Q d p X v W i M N h u k a 2 B S B v S / I B 1 B L A w Q U A A I A C A D k m v J 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5 J r y U t t Q J d L 7 A Q A A J Q k A A B M A H A B G b 3 J t d W x h c y 9 T Z W N 0 a W 9 u M S 5 t I K I Y A C i g F A A A A A A A A A A A A A A A A A A A A A A A A A A A A O 1 U T Y / T M B C 9 V + p / s A J I q V R 1 u 3 B E H H b b Z b W H f t C U X S H E w U l G 7 a i u H f m j 3 Y D 4 7 4 w b o k D S 0 K 2 E E I f N J f b M G 7 + Z p 2 c b S C w q y a L i f / m 2 2 + l 2 z J p r S N k H B z q / Z O + Y A N v t M P o i 5 X Q C F L l 5 T E A M R k 5 r k P Z B 6 U 2 s 1 C b s 9 Q v Y i + A 9 C g v + j I X a m 4 A K l j w W M I h A E I + P h c V R f Q Y 8 W b P w 8 5 R v 4 Q v h g r t o H j C l W R V 5 Q E 1 l x h w L o 4 S g V 9 H e P G Z c p k Q 7 U t J S Z x V z k T m s R 0 q 4 r Q z r T f Z Z U F b 1 2 T d a O 2 l 1 7 s O f g G v / 9 x q p w 2 q p L B d s A T u Q D l g 4 Q S F I P M N G 4 + n L n g d M u N 6 A Z Z E X 0 r A 4 r 7 C v D v m p s m C C 7 w X R g X T w C 2 E Z K o n L f d V A G T n Z S A k 8 1 V C J + 9 l Y r 9 t B 2 a p q w y S v n 0 3 y b J J T J n n z j 0 1 y l W V j N F Z j 7 P z T V n P G t V Y 8 T b i x C 5 6 i a k s u 7 2 u Z M a 6 Q 1 L y l f d 1 r d z S 3 l m C v 0 h 1 o i w b l q o 5 o 2 H b C V / w r + b N + 1 s Q J i 4 2 Y w S Q C v c O k g Z / C 3 m Q 8 A 1 1 P z K S 3 / z 2 m U J 9 x z v P G d P / h L Z p z b w w 2 2 0 s a b o 0 Z u 9 X K Z T 4 z o 3 G 5 J Z X Z G H c k t 5 I X I 7 U l 7 v z 3 7 L W m d i 6 W a A U 8 6 V q 2 A T 5 G T 7 u 2 k Y t N Q q 6 j f l k 4 H A 7 N 8 a o K 9 r f v e 7 t k J e L P 0 j V R N Q n P f l h O S X r u A 3 R c 4 t Z T m l K f 9 5 L 9 A F B L A Q I t A B Q A A g A I A O S a 8 l I j J s O k o w A A A P U A A A A S A A A A A A A A A A A A A A A A A A A A A A B D b 2 5 m a W c v U G F j a 2 F n Z S 5 4 b W x Q S w E C L Q A U A A I A C A D k m v J S D 8 r p q 6 Q A A A D p A A A A E w A A A A A A A A A A A A A A A A D v A A A A W 0 N v b n R l b n R f V H l w Z X N d L n h t b F B L A Q I t A B Q A A g A I A O S a 8 l L b U C X S + w E A A C U J A A A T A A A A A A A A A A A A A A A A A O A B A A B G b 3 J t d W x h c y 9 T Z W N 0 a W 9 u M S 5 t U E s F B g A A A A A D A A M A w g A A A C g E 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n 8 o A A A A A A A A X S g 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F 1 Z X J 5 M 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B Z G R l Z F R v R G F 0 Y U 1 v Z G V s I i B W Y W x 1 Z T 0 i b D A i I C 8 + P E V u d H J 5 I F R 5 c G U 9 I k Z p b G x D b 3 V u d C I g V m F s d W U 9 I m w x M j g 4 I i A v P j x F b n R y e S B U e X B l P S J G a W x s R X J y b 3 J D b 2 R l I i B W Y W x 1 Z T 0 i c 1 V u a 2 5 v d 2 4 i I C 8 + P E V u d H J 5 I F R 5 c G U 9 I k Z p b G x F c n J v c k N v d W 5 0 I i B W Y W x 1 Z T 0 i b D A i I C 8 + P E V u d H J 5 I F R 5 c G U 9 I k Z p b G x M Y X N 0 V X B k Y X R l Z C I g V m F s d W U 9 I m Q y M D I x L T A 3 L T E z V D A 1 O j U y O j E z L j I 1 N j Y 1 N j l a I i A v P j x F b n R y e S B U e X B l P S J G a W x s Q 2 9 s d W 1 u V H l w Z X M i I F Z h b H V l P S J z Q U F B Q U F B Q U F C Z z 0 9 I i A v P j x F b n R y e S B U e X B l P S J G a W x s Q 2 9 s d W 1 u T m F t Z X M i I F Z h b H V l P S J z W y Z x d W 9 0 O 0 N v b n R l b n Q u Q 2 9 1 b n R y e S Z x d W 9 0 O y w m c X V v d D t D b 2 5 0 Z W 5 0 L l l l Y X I m c X V v d D s s J n F 1 b 3 Q 7 Q 2 9 u d G V u d C 5 T Z W N 0 b 3 I m c X V v d D s s J n F 1 b 3 Q 7 Q 2 9 u d G V u d C 5 U b 3 R h b C B S Z X Z l b n V l I C h N a W x s a W 9 u c y B D R E 4 k K S Z x d W 9 0 O y w m c X V v d D t D b 2 5 0 Z W 5 0 L k 1 h c m t l d C B T a G F y Z X M g Y n k g U m V 2 Z W 5 1 Z S A o J S k m c X V v d D s s J n F 1 b 3 Q 7 Q 2 9 u d G V u d C 5 O b 3 R l c y Z x d W 9 0 O y w m c X V v d D t O Y W 1 l J n F 1 b 3 Q 7 X S I g L z 4 8 R W 5 0 c n k g V H l w Z T 0 i R m l s b F N 0 Y X R 1 c y I g V m F s d W U 9 I n N D b 2 1 w b G V 0 Z S I g L z 4 8 R W 5 0 c n k g V H l w Z T 0 i U m V s Y X R p b 2 5 z a G l w S W 5 m b 0 N v b n R h a W 5 l c i I g V m F s d W U 9 I n N 7 J n F 1 b 3 Q 7 Y 2 9 s d W 1 u Q 2 9 1 b n Q m c X V v d D s 6 N y w m c X V v d D t r Z X l D b 2 x 1 b W 5 O Y W 1 l c y Z x d W 9 0 O z p b X S w m c X V v d D t x d W V y e V J l b G F 0 a W 9 u c 2 h p c H M m c X V v d D s 6 W 1 0 s J n F 1 b 3 Q 7 Y 2 9 s d W 1 u S W R l b n R p d G l l c y Z x d W 9 0 O z p b J n F 1 b 3 Q 7 U 2 V j d G l v b j E v U X V l c n k x L 0 F 1 d G 9 S Z W 1 v d m V k Q 2 9 s d W 1 u c z E u e 0 N v b n R l b n Q u Q 2 9 1 b n R y e S w w f S Z x d W 9 0 O y w m c X V v d D t T Z W N 0 a W 9 u M S 9 R d W V y e T E v Q X V 0 b 1 J l b W 9 2 Z W R D b 2 x 1 b W 5 z M S 5 7 Q 2 9 u d G V u d C 5 Z Z W F y L D F 9 J n F 1 b 3 Q 7 L C Z x d W 9 0 O 1 N l Y 3 R p b 2 4 x L 1 F 1 Z X J 5 M S 9 B d X R v U m V t b 3 Z l Z E N v b H V t b n M x L n t D b 2 5 0 Z W 5 0 L l N l Y 3 R v c i w y f S Z x d W 9 0 O y w m c X V v d D t T Z W N 0 a W 9 u M S 9 R d W V y e T E v Q X V 0 b 1 J l b W 9 2 Z W R D b 2 x 1 b W 5 z M S 5 7 Q 2 9 u d G V u d C 5 U b 3 R h b C B S Z X Z l b n V l I C h N a W x s a W 9 u c y B D R E 4 k K S w z f S Z x d W 9 0 O y w m c X V v d D t T Z W N 0 a W 9 u M S 9 R d W V y e T E v Q X V 0 b 1 J l b W 9 2 Z W R D b 2 x 1 b W 5 z M S 5 7 Q 2 9 u d G V u d C 5 N Y X J r Z X Q g U 2 h h c m V z I G J 5 I F J l d m V u d W U g K C U p L D R 9 J n F 1 b 3 Q 7 L C Z x d W 9 0 O 1 N l Y 3 R p b 2 4 x L 1 F 1 Z X J 5 M S 9 B d X R v U m V t b 3 Z l Z E N v b H V t b n M x L n t D b 2 5 0 Z W 5 0 L k 5 v d G V z L D V 9 J n F 1 b 3 Q 7 L C Z x d W 9 0 O 1 N l Y 3 R p b 2 4 x L 1 F 1 Z X J 5 M S 9 B d X R v U m V t b 3 Z l Z E N v b H V t b n M x L n t O Y W 1 l L D Z 9 J n F 1 b 3 Q 7 X S w m c X V v d D t D b 2 x 1 b W 5 D b 3 V u d C Z x d W 9 0 O z o 3 L C Z x d W 9 0 O 0 t l e U N v b H V t b k 5 h b W V z J n F 1 b 3 Q 7 O l t d L C Z x d W 9 0 O 0 N v b H V t b k l k Z W 5 0 a X R p Z X M m c X V v d D s 6 W y Z x d W 9 0 O 1 N l Y 3 R p b 2 4 x L 1 F 1 Z X J 5 M S 9 B d X R v U m V t b 3 Z l Z E N v b H V t b n M x L n t D b 2 5 0 Z W 5 0 L k N v d W 5 0 c n k s M H 0 m c X V v d D s s J n F 1 b 3 Q 7 U 2 V j d G l v b j E v U X V l c n k x L 0 F 1 d G 9 S Z W 1 v d m V k Q 2 9 s d W 1 u c z E u e 0 N v b n R l b n Q u W W V h c i w x f S Z x d W 9 0 O y w m c X V v d D t T Z W N 0 a W 9 u M S 9 R d W V y e T E v Q X V 0 b 1 J l b W 9 2 Z W R D b 2 x 1 b W 5 z M S 5 7 Q 2 9 u d G V u d C 5 T Z W N 0 b 3 I s M n 0 m c X V v d D s s J n F 1 b 3 Q 7 U 2 V j d G l v b j E v U X V l c n k x L 0 F 1 d G 9 S Z W 1 v d m V k Q 2 9 s d W 1 u c z E u e 0 N v b n R l b n Q u V G 9 0 Y W w g U m V 2 Z W 5 1 Z S A o T W l s b G l v b n M g Q 0 R O J C k s M 3 0 m c X V v d D s s J n F 1 b 3 Q 7 U 2 V j d G l v b j E v U X V l c n k x L 0 F 1 d G 9 S Z W 1 v d m V k Q 2 9 s d W 1 u c z E u e 0 N v b n R l b n Q u T W F y a 2 V 0 I F N o Y X J l c y B i e S B S Z X Z l b n V l I C g l K S w 0 f S Z x d W 9 0 O y w m c X V v d D t T Z W N 0 a W 9 u M S 9 R d W V y e T E v Q X V 0 b 1 J l b W 9 2 Z W R D b 2 x 1 b W 5 z M S 5 7 Q 2 9 u d G V u d C 5 O b 3 R l c y w 1 f S Z x d W 9 0 O y w m c X V v d D t T Z W N 0 a W 9 u M S 9 R d W V y e T E v Q X V 0 b 1 J l b W 9 2 Z W R D b 2 x 1 b W 5 z M S 5 7 T m F t Z S w 2 f S Z x d W 9 0 O 1 0 s J n F 1 b 3 Q 7 U m V s Y X R p b 2 5 z a G l w S W 5 m b y Z x d W 9 0 O z p b X X 0 i I C 8 + P C 9 T d G F i b G V F b n R y a W V z P j w v S X R l b T 4 8 S X R l b T 4 8 S X R l b U x v Y 2 F 0 a W 9 u P j x J d G V t V H l w Z T 5 G b 3 J t d W x h P C 9 J d G V t V H l w Z T 4 8 S X R l b V B h d G g + U 2 V j d G l v b j E v U X V l c n k x L 1 N v d X J j Z T w v S X R l b V B h d G g + P C 9 J d G V t T G 9 j Y X R p b 2 4 + P F N 0 Y W J s Z U V u d H J p Z X M g L z 4 8 L 0 l 0 Z W 0 + P E l 0 Z W 0 + P E l 0 Z W 1 M b 2 N h d G l v b j 4 8 S X R l b V R 5 c G U + R m 9 y b X V s Y T w v S X R l b V R 5 c G U + P E l 0 Z W 1 Q Y X R o P l N l Y 3 R p b 2 4 x L 1 F 1 Z X J 5 M S 9 G a W x 0 Z X J l Z C U y M F J v d 3 M 8 L 0 l 0 Z W 1 Q Y X R o P j w v S X R l b U x v Y 2 F 0 a W 9 u P j x T d G F i b G V F b n R y a W V z I C 8 + P C 9 J d G V t P j x J d G V t P j x J d G V t T G 9 j Y X R p b 2 4 + P E l 0 Z W 1 U e X B l P k Z v c m 1 1 b G E 8 L 0 l 0 Z W 1 U e X B l P j x J d G V t U G F 0 a D 5 T Z W N 0 a W 9 u M S 9 R d W V y e T E v R X h w Y W 5 k Z W Q l M j B D b 2 5 0 Z W 5 0 P C 9 J d G V t U G F 0 a D 4 8 L 0 l 0 Z W 1 M b 2 N h d G l v b j 4 8 U 3 R h Y m x l R W 5 0 c m l l c y A v P j w v S X R l b T 4 8 S X R l b T 4 8 S X R l b U x v Y 2 F 0 a W 9 u P j x J d G V t V H l w Z T 5 G b 3 J t d W x h P C 9 J d G V t V H l w Z T 4 8 S X R l b V B h d G g + U 2 V j d G l v b j E v U X V l c n k y 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F k Z G V k V G 9 E Y X R h T W 9 k Z W w i I F Z h b H V l P S J s M C I g L z 4 8 R W 5 0 c n k g V H l w Z T 0 i R m l s b E N v d W 5 0 I i B W Y W x 1 Z T 0 i b D E y O D g i I C 8 + P E V u d H J 5 I F R 5 c G U 9 I k Z p b G x F c n J v c k N v Z G U i I F Z h b H V l P S J z V W 5 r b m 9 3 b i I g L z 4 8 R W 5 0 c n k g V H l w Z T 0 i R m l s b E V y c m 9 y Q 2 9 1 b n Q i I F Z h b H V l P S J s M C I g L z 4 8 R W 5 0 c n k g V H l w Z T 0 i R m l s b E x h c 3 R V c G R h d G V k I i B W Y W x 1 Z T 0 i Z D I w M j E t M D c t M T N U M T Q 6 M D Y 6 M D I u O D Y y M D g x N 1 o i I C 8 + P E V u d H J 5 I F R 5 c G U 9 I k Z p b G x D b 2 x 1 b W 5 U e X B l c y I g V m F s d W U 9 I n N B Q U F B Q U F B Q U J n P T 0 i I C 8 + P E V u d H J 5 I F R 5 c G U 9 I k Z p b G x D b 2 x 1 b W 5 O Y W 1 l c y I g V m F s d W U 9 I n N b J n F 1 b 3 Q 7 Q 2 9 u d G V u d C 5 D b 3 V u d H J 5 J n F 1 b 3 Q 7 L C Z x d W 9 0 O 0 N v b n R l b n Q u W W V h c i Z x d W 9 0 O y w m c X V v d D t D b 2 5 0 Z W 5 0 L l N l Y 3 R v c i Z x d W 9 0 O y w m c X V v d D t D b 2 5 0 Z W 5 0 L l R v d G F s I F J l d m V u d W U g K E 1 p b G x p b 2 5 z I E N E T i Q p J n F 1 b 3 Q 7 L C Z x d W 9 0 O 0 N v b n R l b n Q u T W F y a 2 V 0 I F N o Y X J l c y B i e S B S Z X Z l b n V l I C g l K S Z x d W 9 0 O y w m c X V v d D t D b 2 5 0 Z W 5 0 L k 5 v d G V z J n F 1 b 3 Q 7 L C Z x d W 9 0 O 0 5 h b W U m c X V v d D t d I i A v P j x F b n R y e S B U e X B l P S J G a W x s U 3 R h d H V z I i B W Y W x 1 Z T 0 i c 0 N v b X B s Z X R l I i A v P j x F b n R y e S B U e X B l P S J S Z W x h d G l v b n N o a X B J b m Z v Q 2 9 u d G F p b m V y I i B W Y W x 1 Z T 0 i c 3 s m c X V v d D t j b 2 x 1 b W 5 D b 3 V u d C Z x d W 9 0 O z o 3 L C Z x d W 9 0 O 2 t l e U N v b H V t b k 5 h b W V z J n F 1 b 3 Q 7 O l t d L C Z x d W 9 0 O 3 F 1 Z X J 5 U m V s Y X R p b 2 5 z a G l w c y Z x d W 9 0 O z p b X S w m c X V v d D t j b 2 x 1 b W 5 J Z G V u d G l 0 a W V z J n F 1 b 3 Q 7 O l s m c X V v d D t T Z W N 0 a W 9 u M S 9 R d W V y e T I v Q X V 0 b 1 J l b W 9 2 Z W R D b 2 x 1 b W 5 z M S 5 7 Q 2 9 u d G V u d C 5 D b 3 V u d H J 5 L D B 9 J n F 1 b 3 Q 7 L C Z x d W 9 0 O 1 N l Y 3 R p b 2 4 x L 1 F 1 Z X J 5 M i 9 B d X R v U m V t b 3 Z l Z E N v b H V t b n M x L n t D b 2 5 0 Z W 5 0 L l l l Y X I s M X 0 m c X V v d D s s J n F 1 b 3 Q 7 U 2 V j d G l v b j E v U X V l c n k y L 0 F 1 d G 9 S Z W 1 v d m V k Q 2 9 s d W 1 u c z E u e 0 N v b n R l b n Q u U 2 V j d G 9 y L D J 9 J n F 1 b 3 Q 7 L C Z x d W 9 0 O 1 N l Y 3 R p b 2 4 x L 1 F 1 Z X J 5 M i 9 B d X R v U m V t b 3 Z l Z E N v b H V t b n M x L n t D b 2 5 0 Z W 5 0 L l R v d G F s I F J l d m V u d W U g K E 1 p b G x p b 2 5 z I E N E T i Q p L D N 9 J n F 1 b 3 Q 7 L C Z x d W 9 0 O 1 N l Y 3 R p b 2 4 x L 1 F 1 Z X J 5 M i 9 B d X R v U m V t b 3 Z l Z E N v b H V t b n M x L n t D b 2 5 0 Z W 5 0 L k 1 h c m t l d C B T a G F y Z X M g Y n k g U m V 2 Z W 5 1 Z S A o J S k s N H 0 m c X V v d D s s J n F 1 b 3 Q 7 U 2 V j d G l v b j E v U X V l c n k y L 0 F 1 d G 9 S Z W 1 v d m V k Q 2 9 s d W 1 u c z E u e 0 N v b n R l b n Q u T m 9 0 Z X M s N X 0 m c X V v d D s s J n F 1 b 3 Q 7 U 2 V j d G l v b j E v U X V l c n k y L 0 F 1 d G 9 S Z W 1 v d m V k Q 2 9 s d W 1 u c z E u e 0 5 h b W U s N n 0 m c X V v d D t d L C Z x d W 9 0 O 0 N v b H V t b k N v d W 5 0 J n F 1 b 3 Q 7 O j c s J n F 1 b 3 Q 7 S 2 V 5 Q 2 9 s d W 1 u T m F t Z X M m c X V v d D s 6 W 1 0 s J n F 1 b 3 Q 7 Q 2 9 s d W 1 u S W R l b n R p d G l l c y Z x d W 9 0 O z p b J n F 1 b 3 Q 7 U 2 V j d G l v b j E v U X V l c n k y L 0 F 1 d G 9 S Z W 1 v d m V k Q 2 9 s d W 1 u c z E u e 0 N v b n R l b n Q u Q 2 9 1 b n R y e S w w f S Z x d W 9 0 O y w m c X V v d D t T Z W N 0 a W 9 u M S 9 R d W V y e T I v Q X V 0 b 1 J l b W 9 2 Z W R D b 2 x 1 b W 5 z M S 5 7 Q 2 9 u d G V u d C 5 Z Z W F y L D F 9 J n F 1 b 3 Q 7 L C Z x d W 9 0 O 1 N l Y 3 R p b 2 4 x L 1 F 1 Z X J 5 M i 9 B d X R v U m V t b 3 Z l Z E N v b H V t b n M x L n t D b 2 5 0 Z W 5 0 L l N l Y 3 R v c i w y f S Z x d W 9 0 O y w m c X V v d D t T Z W N 0 a W 9 u M S 9 R d W V y e T I v Q X V 0 b 1 J l b W 9 2 Z W R D b 2 x 1 b W 5 z M S 5 7 Q 2 9 u d G V u d C 5 U b 3 R h b C B S Z X Z l b n V l I C h N a W x s a W 9 u c y B D R E 4 k K S w z f S Z x d W 9 0 O y w m c X V v d D t T Z W N 0 a W 9 u M S 9 R d W V y e T I v Q X V 0 b 1 J l b W 9 2 Z W R D b 2 x 1 b W 5 z M S 5 7 Q 2 9 u d G V u d C 5 N Y X J r Z X Q g U 2 h h c m V z I G J 5 I F J l d m V u d W U g K C U p L D R 9 J n F 1 b 3 Q 7 L C Z x d W 9 0 O 1 N l Y 3 R p b 2 4 x L 1 F 1 Z X J 5 M i 9 B d X R v U m V t b 3 Z l Z E N v b H V t b n M x L n t D b 2 5 0 Z W 5 0 L k 5 v d G V z L D V 9 J n F 1 b 3 Q 7 L C Z x d W 9 0 O 1 N l Y 3 R p b 2 4 x L 1 F 1 Z X J 5 M i 9 B d X R v U m V t b 3 Z l Z E N v b H V t b n M x L n t O Y W 1 l L D Z 9 J n F 1 b 3 Q 7 X S w m c X V v d D t S Z W x h d G l v b n N o a X B J b m Z v J n F 1 b 3 Q 7 O l t d f S I g L z 4 8 L 1 N 0 Y W J s Z U V u d H J p Z X M + P C 9 J d G V t P j x J d G V t P j x J d G V t T G 9 j Y X R p b 2 4 + P E l 0 Z W 1 U e X B l P k Z v c m 1 1 b G E 8 L 0 l 0 Z W 1 U e X B l P j x J d G V t U G F 0 a D 5 T Z W N 0 a W 9 u M S 9 R d W V y e T I v U 2 9 1 c m N l P C 9 J d G V t U G F 0 a D 4 8 L 0 l 0 Z W 1 M b 2 N h d G l v b j 4 8 U 3 R h Y m x l R W 5 0 c m l l c y A v P j w v S X R l b T 4 8 S X R l b T 4 8 S X R l b U x v Y 2 F 0 a W 9 u P j x J d G V t V H l w Z T 5 G b 3 J t d W x h P C 9 J d G V t V H l w Z T 4 8 S X R l b V B h d G g + U 2 V j d G l v b j E v U X V l c n k y L 0 Z p b H R l c m V k J T I w U m 9 3 c z w v S X R l b V B h d G g + P C 9 J d G V t T G 9 j Y X R p b 2 4 + P F N 0 Y W J s Z U V u d H J p Z X M g L z 4 8 L 0 l 0 Z W 0 + P E l 0 Z W 0 + P E l 0 Z W 1 M b 2 N h d G l v b j 4 8 S X R l b V R 5 c G U + R m 9 y b X V s Y T w v S X R l b V R 5 c G U + P E l 0 Z W 1 Q Y X R o P l N l Y 3 R p b 2 4 x L 1 F 1 Z X J 5 M i 9 F e H B h b m R l Z C U y M E N v b n R l b n Q 8 L 0 l 0 Z W 1 Q Y X R o P j w v S X R l b U x v Y 2 F 0 a W 9 u P j x T d G F i b G V F b n R y a W V z I C 8 + P C 9 J d G V t P j x J d G V t P j x J d G V t T G 9 j Y X R p b 2 4 + P E l 0 Z W 1 U e X B l P k Z v c m 1 1 b G E 8 L 0 l 0 Z W 1 U e X B l P j x J d G V t U G F 0 a D 5 T Z W N 0 a W 9 u M S 9 R d W V y e T 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Q W R k Z W R U b 0 R h d G F N b 2 R l b C I g V m F s d W U 9 I m w w I i A v P j x F b n R y e S B U e X B l P S J G a W x s Q 2 9 1 b n Q i I F Z h b H V l P S J s M z k 1 M i I g L z 4 8 R W 5 0 c n k g V H l w Z T 0 i R m l s b E V y c m 9 y Q 2 9 k Z S I g V m F s d W U 9 I n N V b m t u b 3 d u I i A v P j x F b n R y e S B U e X B l P S J G a W x s R X J y b 3 J D b 3 V u d C I g V m F s d W U 9 I m w x O T M i I C 8 + P E V u d H J 5 I F R 5 c G U 9 I k Z p b G x M Y X N 0 V X B k Y X R l Z C I g V m F s d W U 9 I m Q y M D I x L T A 3 L T E 2 V D A 1 O j A z O j Q x L j E 0 M j M 2 M D R a I i A v P j x F b n R y e S B U e X B l P S J G a W x s Q 2 9 s d W 1 u V H l w Z X M i I F Z h b H V l P S J z Q U F B Q U F B Q U F B Q U F B Q U F B Q U J n P T 0 i I C 8 + P E V u d H J 5 I F R 5 c G U 9 I k Z p b G x D b 2 x 1 b W 5 O Y W 1 l c y I g V m F s d W U 9 I n N b J n F 1 b 3 Q 7 Q 2 9 u d G V u d C 5 D b 3 V u d H J 5 J n F 1 b 3 Q 7 L C Z x d W 9 0 O 0 N v b n R l b n Q u W W V h c i Z x d W 9 0 O y w m c X V v d D t D b 2 5 0 Z W 5 0 L l N l Y 3 R v c i Z x d W 9 0 O y w m c X V v d D t D b 2 5 0 Z W 5 0 L l B h c m V u d C B P d 2 5 l c n N o a X A g R 3 J v d X A m c X V v d D s s J n F 1 b 3 Q 7 Q 2 9 u d G V u d C 5 P c G V y Y X R p b m c g R G l 2 a X N p b 2 4 v Q 2 9 t c G F u e S Z x d W 9 0 O y w m c X V v d D t D b 2 5 0 Z W 5 0 L k 9 w Z X J h d G l u Z y B C c m F u Z C 9 U a X R s Z S Z x d W 9 0 O y w m c X V v d D t D b 2 5 0 Z W 5 0 L l R v d G F s I F J l d m V u d W U g K E 1 p b G x p b 2 5 z I E N E T i Q p J n F 1 b 3 Q 7 L C Z x d W 9 0 O 0 N v b n R l b n Q u V G 9 0 Y W w g U m V 2 Z W 5 1 Z S A o T W l s b G l v b n M g V V M k K S Z x d W 9 0 O y w m c X V v d D t D b 2 5 0 Z W 5 0 L k 1 h c m t l d C B T a G F y Z X M g Y n k g U m V 2 Z W 5 1 Z S A o J S k m c X V v d D s s J n F 1 b 3 Q 7 Q 2 9 u d G V u d C 5 T d W J z Y 3 J p Y m V y c y A o M D A w c y k m c X V v d D s s J n F 1 b 3 Q 7 Q 2 9 u d G V u d C 5 N Y X J r Z X Q g U 2 h h c m V z I G J 5 I F N 1 Y n N j c m l i Z X I g K C U p J n F 1 b 3 Q 7 L C Z x d W 9 0 O 0 N v b n R l b n Q u T m 9 0 Z X M m c X V v d D s s J n F 1 b 3 Q 7 T m F t Z S Z x d W 9 0 O 1 0 i I C 8 + P E V u d H J 5 I F R 5 c G U 9 I k Z p b G x T d G F 0 d X M i I F Z h b H V l P S J z Q 2 9 t c G x l d G U i I C 8 + P E V u d H J 5 I F R 5 c G U 9 I l J l b G F 0 a W 9 u c 2 h p c E l u Z m 9 D b 2 5 0 Y W l u Z X I i I F Z h b H V l P S J z e y Z x d W 9 0 O 2 N v b H V t b k N v d W 5 0 J n F 1 b 3 Q 7 O j E z L C Z x d W 9 0 O 2 t l e U N v b H V t b k 5 h b W V z J n F 1 b 3 Q 7 O l t d L C Z x d W 9 0 O 3 F 1 Z X J 5 U m V s Y X R p b 2 5 z a G l w c y Z x d W 9 0 O z p b X S w m c X V v d D t j b 2 x 1 b W 5 J Z G V u d G l 0 a W V z J n F 1 b 3 Q 7 O l s m c X V v d D t T Z W N 0 a W 9 u M S 9 R d W V y e T M v Q X V 0 b 1 J l b W 9 2 Z W R D b 2 x 1 b W 5 z M S 5 7 Q 2 9 u d G V u d C 5 D b 3 V u d H J 5 L D B 9 J n F 1 b 3 Q 7 L C Z x d W 9 0 O 1 N l Y 3 R p b 2 4 x L 1 F 1 Z X J 5 M y 9 B d X R v U m V t b 3 Z l Z E N v b H V t b n M x L n t D b 2 5 0 Z W 5 0 L l l l Y X I s M X 0 m c X V v d D s s J n F 1 b 3 Q 7 U 2 V j d G l v b j E v U X V l c n k z L 0 F 1 d G 9 S Z W 1 v d m V k Q 2 9 s d W 1 u c z E u e 0 N v b n R l b n Q u U 2 V j d G 9 y L D J 9 J n F 1 b 3 Q 7 L C Z x d W 9 0 O 1 N l Y 3 R p b 2 4 x L 1 F 1 Z X J 5 M y 9 B d X R v U m V t b 3 Z l Z E N v b H V t b n M x L n t D b 2 5 0 Z W 5 0 L l B h c m V u d C B P d 2 5 l c n N o a X A g R 3 J v d X A s M 3 0 m c X V v d D s s J n F 1 b 3 Q 7 U 2 V j d G l v b j E v U X V l c n k z L 0 F 1 d G 9 S Z W 1 v d m V k Q 2 9 s d W 1 u c z E u e 0 N v b n R l b n Q u T 3 B l c m F 0 a W 5 n I E R p d m l z a W 9 u L 0 N v b X B h b n k s N H 0 m c X V v d D s s J n F 1 b 3 Q 7 U 2 V j d G l v b j E v U X V l c n k z L 0 F 1 d G 9 S Z W 1 v d m V k Q 2 9 s d W 1 u c z E u e 0 N v b n R l b n Q u T 3 B l c m F 0 a W 5 n I E J y Y W 5 k L 1 R p d G x l L D V 9 J n F 1 b 3 Q 7 L C Z x d W 9 0 O 1 N l Y 3 R p b 2 4 x L 1 F 1 Z X J 5 M y 9 B d X R v U m V t b 3 Z l Z E N v b H V t b n M x L n t D b 2 5 0 Z W 5 0 L l R v d G F s I F J l d m V u d W U g K E 1 p b G x p b 2 5 z I E N E T i Q p L D Z 9 J n F 1 b 3 Q 7 L C Z x d W 9 0 O 1 N l Y 3 R p b 2 4 x L 1 F 1 Z X J 5 M y 9 B d X R v U m V t b 3 Z l Z E N v b H V t b n M x L n t D b 2 5 0 Z W 5 0 L l R v d G F s I F J l d m V u d W U g K E 1 p b G x p b 2 5 z I F V T J C k s N 3 0 m c X V v d D s s J n F 1 b 3 Q 7 U 2 V j d G l v b j E v U X V l c n k z L 0 F 1 d G 9 S Z W 1 v d m V k Q 2 9 s d W 1 u c z E u e 0 N v b n R l b n Q u T W F y a 2 V 0 I F N o Y X J l c y B i e S B S Z X Z l b n V l I C g l K S w 4 f S Z x d W 9 0 O y w m c X V v d D t T Z W N 0 a W 9 u M S 9 R d W V y e T M v Q X V 0 b 1 J l b W 9 2 Z W R D b 2 x 1 b W 5 z M S 5 7 Q 2 9 u d G V u d C 5 T d W J z Y 3 J p Y m V y c y A o M D A w c y k s O X 0 m c X V v d D s s J n F 1 b 3 Q 7 U 2 V j d G l v b j E v U X V l c n k z L 0 F 1 d G 9 S Z W 1 v d m V k Q 2 9 s d W 1 u c z E u e 0 N v b n R l b n Q u T W F y a 2 V 0 I F N o Y X J l c y B i e S B T d W J z Y 3 J p Y m V y I C g l K S w x M H 0 m c X V v d D s s J n F 1 b 3 Q 7 U 2 V j d G l v b j E v U X V l c n k z L 0 F 1 d G 9 S Z W 1 v d m V k Q 2 9 s d W 1 u c z E u e 0 N v b n R l b n Q u T m 9 0 Z X M s M T F 9 J n F 1 b 3 Q 7 L C Z x d W 9 0 O 1 N l Y 3 R p b 2 4 x L 1 F 1 Z X J 5 M y 9 B d X R v U m V t b 3 Z l Z E N v b H V t b n M x L n t O Y W 1 l L D E y f S Z x d W 9 0 O 1 0 s J n F 1 b 3 Q 7 Q 2 9 s d W 1 u Q 2 9 1 b n Q m c X V v d D s 6 M T M s J n F 1 b 3 Q 7 S 2 V 5 Q 2 9 s d W 1 u T m F t Z X M m c X V v d D s 6 W 1 0 s J n F 1 b 3 Q 7 Q 2 9 s d W 1 u S W R l b n R p d G l l c y Z x d W 9 0 O z p b J n F 1 b 3 Q 7 U 2 V j d G l v b j E v U X V l c n k z L 0 F 1 d G 9 S Z W 1 v d m V k Q 2 9 s d W 1 u c z E u e 0 N v b n R l b n Q u Q 2 9 1 b n R y e S w w f S Z x d W 9 0 O y w m c X V v d D t T Z W N 0 a W 9 u M S 9 R d W V y e T M v Q X V 0 b 1 J l b W 9 2 Z W R D b 2 x 1 b W 5 z M S 5 7 Q 2 9 u d G V u d C 5 Z Z W F y L D F 9 J n F 1 b 3 Q 7 L C Z x d W 9 0 O 1 N l Y 3 R p b 2 4 x L 1 F 1 Z X J 5 M y 9 B d X R v U m V t b 3 Z l Z E N v b H V t b n M x L n t D b 2 5 0 Z W 5 0 L l N l Y 3 R v c i w y f S Z x d W 9 0 O y w m c X V v d D t T Z W N 0 a W 9 u M S 9 R d W V y e T M v Q X V 0 b 1 J l b W 9 2 Z W R D b 2 x 1 b W 5 z M S 5 7 Q 2 9 u d G V u d C 5 Q Y X J l b n Q g T 3 d u Z X J z a G l w I E d y b 3 V w L D N 9 J n F 1 b 3 Q 7 L C Z x d W 9 0 O 1 N l Y 3 R p b 2 4 x L 1 F 1 Z X J 5 M y 9 B d X R v U m V t b 3 Z l Z E N v b H V t b n M x L n t D b 2 5 0 Z W 5 0 L k 9 w Z X J h d G l u Z y B E a X Z p c 2 l v b i 9 D b 2 1 w Y W 5 5 L D R 9 J n F 1 b 3 Q 7 L C Z x d W 9 0 O 1 N l Y 3 R p b 2 4 x L 1 F 1 Z X J 5 M y 9 B d X R v U m V t b 3 Z l Z E N v b H V t b n M x L n t D b 2 5 0 Z W 5 0 L k 9 w Z X J h d G l u Z y B C c m F u Z C 9 U a X R s Z S w 1 f S Z x d W 9 0 O y w m c X V v d D t T Z W N 0 a W 9 u M S 9 R d W V y e T M v Q X V 0 b 1 J l b W 9 2 Z W R D b 2 x 1 b W 5 z M S 5 7 Q 2 9 u d G V u d C 5 U b 3 R h b C B S Z X Z l b n V l I C h N a W x s a W 9 u c y B D R E 4 k K S w 2 f S Z x d W 9 0 O y w m c X V v d D t T Z W N 0 a W 9 u M S 9 R d W V y e T M v Q X V 0 b 1 J l b W 9 2 Z W R D b 2 x 1 b W 5 z M S 5 7 Q 2 9 u d G V u d C 5 U b 3 R h b C B S Z X Z l b n V l I C h N a W x s a W 9 u c y B V U y Q p L D d 9 J n F 1 b 3 Q 7 L C Z x d W 9 0 O 1 N l Y 3 R p b 2 4 x L 1 F 1 Z X J 5 M y 9 B d X R v U m V t b 3 Z l Z E N v b H V t b n M x L n t D b 2 5 0 Z W 5 0 L k 1 h c m t l d C B T a G F y Z X M g Y n k g U m V 2 Z W 5 1 Z S A o J S k s O H 0 m c X V v d D s s J n F 1 b 3 Q 7 U 2 V j d G l v b j E v U X V l c n k z L 0 F 1 d G 9 S Z W 1 v d m V k Q 2 9 s d W 1 u c z E u e 0 N v b n R l b n Q u U 3 V i c 2 N y a W J l c n M g K D A w M H M p L D l 9 J n F 1 b 3 Q 7 L C Z x d W 9 0 O 1 N l Y 3 R p b 2 4 x L 1 F 1 Z X J 5 M y 9 B d X R v U m V t b 3 Z l Z E N v b H V t b n M x L n t D b 2 5 0 Z W 5 0 L k 1 h c m t l d C B T a G F y Z X M g Y n k g U 3 V i c 2 N y a W J l c i A o J S k s M T B 9 J n F 1 b 3 Q 7 L C Z x d W 9 0 O 1 N l Y 3 R p b 2 4 x L 1 F 1 Z X J 5 M y 9 B d X R v U m V t b 3 Z l Z E N v b H V t b n M x L n t D b 2 5 0 Z W 5 0 L k 5 v d G V z L D E x f S Z x d W 9 0 O y w m c X V v d D t T Z W N 0 a W 9 u M S 9 R d W V y e T M v Q X V 0 b 1 J l b W 9 2 Z W R D b 2 x 1 b W 5 z M S 5 7 T m F t Z S w x M n 0 m c X V v d D t d L C Z x d W 9 0 O 1 J l b G F 0 a W 9 u c 2 h p c E l u Z m 8 m c X V v d D s 6 W 1 1 9 I i A v P j w v U 3 R h Y m x l R W 5 0 c m l l c z 4 8 L 0 l 0 Z W 0 + P E l 0 Z W 0 + P E l 0 Z W 1 M b 2 N h d G l v b j 4 8 S X R l b V R 5 c G U + R m 9 y b X V s Y T w v S X R l b V R 5 c G U + P E l 0 Z W 1 Q Y X R o P l N l Y 3 R p b 2 4 x L 1 F 1 Z X J 5 M y 9 T b 3 V y Y 2 U 8 L 0 l 0 Z W 1 Q Y X R o P j w v S X R l b U x v Y 2 F 0 a W 9 u P j x T d G F i b G V F b n R y a W V z I C 8 + P C 9 J d G V t P j x J d G V t P j x J d G V t T G 9 j Y X R p b 2 4 + P E l 0 Z W 1 U e X B l P k Z v c m 1 1 b G E 8 L 0 l 0 Z W 1 U e X B l P j x J d G V t U G F 0 a D 5 T Z W N 0 a W 9 u M S 9 R d W V y e T M v R m l s d G V y Z W Q l M j B S b 3 d z P C 9 J d G V t U G F 0 a D 4 8 L 0 l 0 Z W 1 M b 2 N h d G l v b j 4 8 U 3 R h Y m x l R W 5 0 c m l l c y A v P j w v S X R l b T 4 8 S X R l b T 4 8 S X R l b U x v Y 2 F 0 a W 9 u P j x J d G V t V H l w Z T 5 G b 3 J t d W x h P C 9 J d G V t V H l w Z T 4 8 S X R l b V B h d G g + U 2 V j d G l v b j E v U X V l c n k z L 0 V 4 c G F u Z G V k J T I w Q 2 9 u d G V u d D w v S X R l b V B h d G g + P C 9 J d G V t T G 9 j Y X R p b 2 4 + P F N 0 Y W J s Z U V u d H J p Z X M g L z 4 8 L 0 l 0 Z W 0 + P C 9 J d G V t c z 4 8 L 0 x v Y 2 F s U G F j a 2 F n Z U 1 l d G F k Y X R h R m l s Z T 4 W A A A A U E s F B g A A A A A A A A A A A A A A A A A A A A A A A C Y B A A A B A A A A 0 I y d 3 w E V 0 R G M e g D A T 8 K X 6 w E A A A B D I e 3 w o O R Z Q b e X S / P f q I i C A A A A A A I A A A A A A B B m A A A A A Q A A I A A A A L T / z 7 U Z 5 5 P i f 6 + P f 7 I t 6 K X o D e G h / R i V i N r l F B P 0 I f B R A A A A A A 6 A A A A A A g A A I A A A A D p W s A Z x d C T I E 6 a V Z 9 W R G / A x + f N L N 9 j q Y O Z 2 c w A 3 6 y p I U A A A A F c Z i w C 5 / 6 R b d e j 3 5 o a i z 4 n 5 G 7 O h 0 c 7 h Z / H b w r y 3 e 4 3 8 j 0 U A J 8 7 v 7 p T d H o b c I 1 4 a a d P / I l w W A M J Q o F G B 1 + 7 Y U 2 o E 1 v q 1 E j t s v c V S r N L D 0 T 0 j Q A A A A L 3 Q h e J t Y m l 6 o G n n m z 7 s Q i X n s 7 3 S C 8 Q M N 3 x N w H 1 j 9 + Z / v f x V A n l 0 q N p + 7 D I a r B J x H 8 D 8 t P i v c g j L T I H k t L 2 6 A y E = < / 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8AB17D11BD4F46AA6ADF13073C9D26" ma:contentTypeVersion="2" ma:contentTypeDescription="Create a new document." ma:contentTypeScope="" ma:versionID="01ed13b782ccabd3f7e4a19a5a1a1400">
  <xsd:schema xmlns:xsd="http://www.w3.org/2001/XMLSchema" xmlns:xs="http://www.w3.org/2001/XMLSchema" xmlns:p="http://schemas.microsoft.com/office/2006/metadata/properties" xmlns:ns2="948f17fd-f58f-44e7-8197-3c5e192c0dd8" targetNamespace="http://schemas.microsoft.com/office/2006/metadata/properties" ma:root="true" ma:fieldsID="8d90b937f163a80b629dbb74d793c794" ns2:_="">
    <xsd:import namespace="948f17fd-f58f-44e7-8197-3c5e192c0dd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8f17fd-f58f-44e7-8197-3c5e192c0d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60C381B-801E-44B0-9A90-BA5AB516EE9B}">
  <ds:schemaRefs>
    <ds:schemaRef ds:uri="http://schemas.microsoft.com/DataMashup"/>
  </ds:schemaRefs>
</ds:datastoreItem>
</file>

<file path=customXml/itemProps2.xml><?xml version="1.0" encoding="utf-8"?>
<ds:datastoreItem xmlns:ds="http://schemas.openxmlformats.org/officeDocument/2006/customXml" ds:itemID="{DC2DE733-B9B1-4B8D-87DB-27F0BD6AD880}">
  <ds:schemaRefs>
    <ds:schemaRef ds:uri="http://schemas.microsoft.com/sharepoint/v3/contenttype/forms"/>
  </ds:schemaRefs>
</ds:datastoreItem>
</file>

<file path=customXml/itemProps3.xml><?xml version="1.0" encoding="utf-8"?>
<ds:datastoreItem xmlns:ds="http://schemas.openxmlformats.org/officeDocument/2006/customXml" ds:itemID="{DE2B18C2-5071-4628-84AC-AD2F5804D5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8f17fd-f58f-44e7-8197-3c5e192c0d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4EE790A-5E3D-4979-9764-F7EC8FD3B098}">
  <ds:schemaRefs>
    <ds:schemaRef ds:uri="http://schemas.microsoft.com/office/2006/metadata/properties"/>
    <ds:schemaRef ds:uri="948f17fd-f58f-44e7-8197-3c5e192c0dd8"/>
    <ds:schemaRef ds:uri="http://purl.org/dc/dcmitype/"/>
    <ds:schemaRef ds:uri="http://schemas.microsoft.com/office/2006/documentManagement/types"/>
    <ds:schemaRef ds:uri="http://purl.org/dc/elements/1.1/"/>
    <ds:schemaRef ds:uri="http://www.w3.org/XML/1998/namespace"/>
    <ds:schemaRef ds:uri="http://purl.org/dc/term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37</vt:i4>
      </vt:variant>
      <vt:variant>
        <vt:lpstr>Rangos con nombre</vt:lpstr>
      </vt:variant>
      <vt:variant>
        <vt:i4>2</vt:i4>
      </vt:variant>
    </vt:vector>
  </HeadingPairs>
  <TitlesOfParts>
    <vt:vector size="39" baseType="lpstr">
      <vt:lpstr>Contents</vt:lpstr>
      <vt:lpstr>Total Revenue (Millions)</vt:lpstr>
      <vt:lpstr>Wireline</vt:lpstr>
      <vt:lpstr>Wireless</vt:lpstr>
      <vt:lpstr>ISP</vt:lpstr>
      <vt:lpstr>Multichannel Video Distribution</vt:lpstr>
      <vt:lpstr>Broadcast TV</vt:lpstr>
      <vt:lpstr>Pay TV Programming Services </vt:lpstr>
      <vt:lpstr>Online Video Services</vt:lpstr>
      <vt:lpstr>TV Show Production</vt:lpstr>
      <vt:lpstr>Film Production_Distribution</vt:lpstr>
      <vt:lpstr>Film Exhibition</vt:lpstr>
      <vt:lpstr>Digital Games</vt:lpstr>
      <vt:lpstr>Broadcast Radio</vt:lpstr>
      <vt:lpstr>Music Services</vt:lpstr>
      <vt:lpstr>Newspapers</vt:lpstr>
      <vt:lpstr>Online News Media</vt:lpstr>
      <vt:lpstr>Magazines</vt:lpstr>
      <vt:lpstr>Books</vt:lpstr>
      <vt:lpstr>Internet Advertising</vt:lpstr>
      <vt:lpstr>App Distribution</vt:lpstr>
      <vt:lpstr>Search Engines-Mobile</vt:lpstr>
      <vt:lpstr>Search Engines-Desktop</vt:lpstr>
      <vt:lpstr>Search Engines</vt:lpstr>
      <vt:lpstr>Social Media Platforms</vt:lpstr>
      <vt:lpstr>Mobile OS</vt:lpstr>
      <vt:lpstr>Desktop OS</vt:lpstr>
      <vt:lpstr>Mobile Browsers</vt:lpstr>
      <vt:lpstr>Desktop Browsers</vt:lpstr>
      <vt:lpstr>Content Delivery Network</vt:lpstr>
      <vt:lpstr>International Submarine Cables</vt:lpstr>
      <vt:lpstr>Data Centres</vt:lpstr>
      <vt:lpstr>Data Brokers</vt:lpstr>
      <vt:lpstr>Mergers &amp; Acquisitions</vt:lpstr>
      <vt:lpstr>Concentration Metrics</vt:lpstr>
      <vt:lpstr>Notes</vt:lpstr>
      <vt:lpstr>Sandbox</vt:lpstr>
      <vt:lpstr>Contents!Área_de_impresión</vt:lpstr>
      <vt:lpstr>Year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Martin Becerra</cp:lastModifiedBy>
  <cp:revision/>
  <dcterms:created xsi:type="dcterms:W3CDTF">2021-05-16T15:25:06Z</dcterms:created>
  <dcterms:modified xsi:type="dcterms:W3CDTF">2024-08-08T19:43:01Z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9694e0f-943f-4e6f-bf55-6e34fbc91307_Enabled">
    <vt:lpwstr>true</vt:lpwstr>
  </property>
  <property fmtid="{D5CDD505-2E9C-101B-9397-08002B2CF9AE}" pid="3" name="MSIP_Label_a9694e0f-943f-4e6f-bf55-6e34fbc91307_SetDate">
    <vt:lpwstr>2021-06-26T15:07:06Z</vt:lpwstr>
  </property>
  <property fmtid="{D5CDD505-2E9C-101B-9397-08002B2CF9AE}" pid="4" name="MSIP_Label_a9694e0f-943f-4e6f-bf55-6e34fbc91307_Method">
    <vt:lpwstr>Standard</vt:lpwstr>
  </property>
  <property fmtid="{D5CDD505-2E9C-101B-9397-08002B2CF9AE}" pid="5" name="MSIP_Label_a9694e0f-943f-4e6f-bf55-6e34fbc91307_Name">
    <vt:lpwstr>Usage interne</vt:lpwstr>
  </property>
  <property fmtid="{D5CDD505-2E9C-101B-9397-08002B2CF9AE}" pid="6" name="MSIP_Label_a9694e0f-943f-4e6f-bf55-6e34fbc91307_SiteId">
    <vt:lpwstr>728d20a5-0b44-47dd-9470-20f37cbf2d9a</vt:lpwstr>
  </property>
  <property fmtid="{D5CDD505-2E9C-101B-9397-08002B2CF9AE}" pid="7" name="MSIP_Label_a9694e0f-943f-4e6f-bf55-6e34fbc91307_ActionId">
    <vt:lpwstr>c10e3565-ece2-43e1-9d55-d16ea1ea2460</vt:lpwstr>
  </property>
  <property fmtid="{D5CDD505-2E9C-101B-9397-08002B2CF9AE}" pid="8" name="MSIP_Label_a9694e0f-943f-4e6f-bf55-6e34fbc91307_ContentBits">
    <vt:lpwstr>0</vt:lpwstr>
  </property>
  <property fmtid="{D5CDD505-2E9C-101B-9397-08002B2CF9AE}" pid="9" name="ContentTypeId">
    <vt:lpwstr>0x010100308AB17D11BD4F46AA6ADF13073C9D26</vt:lpwstr>
  </property>
</Properties>
</file>